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8" i="14" l="1"/>
  <c r="C50" i="14"/>
  <c r="C40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C36" i="20" s="1"/>
  <c r="H36" i="20" s="1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F30" i="14" l="1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28" i="20"/>
  <c r="E27" i="20"/>
  <c r="F36" i="22"/>
  <c r="E14" i="20" l="1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14"/>
  <c r="D22" i="14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7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87" i="23"/>
  <c r="H87" i="23" s="1"/>
  <c r="C40" i="23"/>
  <c r="H4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E16" i="14"/>
  <c r="J16" i="25" s="1"/>
  <c r="E14" i="14"/>
  <c r="J14" i="25" s="1"/>
  <c r="I10" i="25"/>
  <c r="I8" i="25"/>
  <c r="H9" i="25"/>
  <c r="G10" i="25"/>
  <c r="G8" i="25"/>
  <c r="F9" i="25"/>
  <c r="D30" i="20"/>
  <c r="D49" i="23" s="1"/>
  <c r="D26" i="20"/>
  <c r="E26" i="20" s="1"/>
  <c r="D22" i="20"/>
  <c r="D20" i="20"/>
  <c r="D39" i="23" s="1"/>
  <c r="D18" i="20"/>
  <c r="D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D29" i="20"/>
  <c r="D48" i="23" s="1"/>
  <c r="D25" i="20"/>
  <c r="D23" i="20"/>
  <c r="D21" i="20"/>
  <c r="D40" i="23" s="1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41" i="23"/>
  <c r="F26" i="20"/>
  <c r="F20" i="20"/>
  <c r="F61" i="20"/>
  <c r="F55" i="20"/>
  <c r="F45" i="20"/>
  <c r="E51" i="23" l="1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39" i="23"/>
  <c r="E39" i="23"/>
  <c r="F49" i="23"/>
  <c r="E49" i="23"/>
  <c r="E40" i="23"/>
  <c r="F40" i="23"/>
  <c r="E21" i="20"/>
  <c r="F27" i="23"/>
  <c r="E30" i="23"/>
  <c r="F35" i="23"/>
  <c r="F52" i="23"/>
  <c r="E34" i="23"/>
  <c r="E30" i="20"/>
  <c r="E20" i="20"/>
  <c r="F16" i="20"/>
  <c r="F80" i="23"/>
  <c r="F68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F28" i="23" l="1"/>
  <c r="E28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6" i="23"/>
  <c r="F40" i="20"/>
  <c r="E40" i="20"/>
  <c r="F72" i="23"/>
  <c r="E70" i="23" l="1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<sst xmlns="http://schemas.openxmlformats.org/spreadsheetml/2006/main" count="708" uniqueCount="247">
  <si>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</si>
  <si>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</si>
  <si>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</si>
  <si>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</si>
  <si>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</si>
  <si>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</si>
  <si>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</si>
  <si>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</si>
  <si>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</si>
  <si>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</si>
  <si>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</si>
  <si>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</si>
  <si>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</si>
  <si>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</si>
  <si>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</si>
  <si>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</si>
  <si>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</si>
  <si>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</si>
  <si>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</si>
  <si>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</si>
  <si>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</si>
  <si>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</si>
  <si>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</si>
  <si>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</si>
  <si>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</si>
  <si>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</si>
  <si>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</si>
  <si>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</si>
  <si>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</si>
  <si>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</si>
  <si>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</si>
  <si>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</si>
  <si>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</si>
  <si>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</si>
  <si>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</si>
  <si>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</si>
  <si>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</si>
  <si>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</si>
  <si>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</si>
  <si>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</si>
  <si>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</si>
  <si>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</si>
  <si>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</si>
  <si>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</si>
  <si>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</si>
  <si>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</si>
  <si>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</si>
  <si>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</si>
  <si>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</si>
  <si>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</si>
  <si>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</si>
  <si>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</si>
  <si>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</si>
  <si>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</si>
  <si>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</si>
  <si>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</si>
  <si>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</si>
  <si>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</si>
  <si>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</si>
  <si>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</si>
  <si>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</si>
  <si>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</si>
  <si>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</si>
  <si>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</si>
  <si>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</si>
  <si>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</si>
  <si>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</si>
  <si>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</si>
  <si>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</si>
  <si>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</si>
  <si>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</si>
  <si>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</si>
  <si>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</si>
  <si>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</si>
  <si>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</si>
  <si>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</si>
  <si>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</si>
  <si>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</si>
  <si>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</si>
  <si>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</si>
  <si>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</si>
  <si>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</si>
  <si>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</si>
  <si>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</si>
  <si>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</si>
  <si>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</si>
  <si>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</si>
  <si>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</si>
  <si>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</si>
  <si>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</si>
  <si>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</si>
  <si>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</si>
  <si>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</si>
  <si>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</si>
  <si>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</si>
  <si>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</si>
  <si>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</si>
  <si>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</si>
  <si>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</si>
  <si>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</si>
  <si>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</si>
  <si>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</si>
  <si>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</si>
  <si>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</si>
  <si>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</si>
  <si>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</si>
  <si>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</si>
  <si>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</si>
  <si>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</si>
  <si>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</si>
  <si>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</si>
  <si>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</si>
  <si>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</si>
  <si>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</si>
  <si>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</si>
  <si>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</si>
  <si>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</si>
  <si>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</si>
  <si>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</si>
  <si>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</si>
  <si>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</si>
  <si>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</si>
  <si>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</si>
  <si>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</si>
  <si>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</si>
  <si>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</si>
  <si>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</si>
  <si>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</si>
  <si>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</si>
  <si>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</si>
  <si>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</si>
  <si>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</si>
  <si>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</si>
  <si>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</si>
  <si>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</si>
  <si>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</si>
  <si>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</si>
  <si>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</si>
  <si>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</si>
  <si>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</si>
  <si>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</si>
  <si>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</si>
  <si>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</si>
  <si>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</si>
  <si>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</si>
  <si>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</si>
  <si>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</si>
  <si>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</si>
  <si>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</si>
  <si>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</si>
  <si>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</si>
  <si>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</si>
  <si>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</si>
  <si>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</si>
  <si>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</si>
  <si>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</si>
  <si>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</si>
  <si>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</si>
  <si>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</si>
  <si>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</si>
  <si>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</si>
  <si>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</si>
  <si>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</si>
  <si>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</si>
  <si>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</si>
  <si>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</si>
  <si>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</si>
  <si>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</si>
  <si>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</si>
  <si>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</si>
  <si>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</si>
  <si>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</si>
  <si>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</si>
  <si>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</si>
  <si>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</si>
  <si>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</si>
  <si>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</si>
  <si>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</si>
  <si>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</si>
  <si>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</si>
  <si>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</si>
  <si>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</si>
  <si>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</si>
  <si>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</si>
  <si>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</si>
  <si>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</si>
  <si>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</si>
  <si>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</si>
  <si>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</si>
  <si>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</si>
  <si>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</si>
  <si>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</si>
  <si>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</si>
  <si>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</si>
  <si>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</si>
  <si>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</si>
  <si>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</si>
  <si>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</si>
  <si>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</si>
  <si>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</si>
  <si>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</si>
  <si>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</si>
  <si>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</si>
  <si>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</si>
  <si>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</si>
  <si>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</si>
  <si>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</si>
  <si>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</si>
  <si>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</si>
  <si>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</si>
  <si>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</si>
  <si>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</si>
  <si>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</si>
  <si>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</si>
  <si>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</si>
  <si>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</si>
  <si>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</si>
  <si>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</si>
  <si>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</si>
  <si>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</si>
  <si>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</si>
  <si>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</si>
  <si>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</si>
  <si>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</si>
  <si>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</si>
  <si>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</si>
  <si>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</si>
  <si>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</si>
  <si>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</si>
  <si>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</si>
  <si>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</si>
  <si>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</si>
  <si>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</si>
  <si>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</si>
  <si>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</si>
  <si>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</si>
  <si>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</si>
  <si>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</si>
  <si>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</si>
  <si>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</si>
  <si>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</si>
  <si>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</si>
  <si>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</si>
  <si>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</si>
  <si>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</si>
  <si>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</si>
  <si>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Plan finansowy Małopolskiego Oddziału Wojewódzkiego Narodowego Funduszu Zdrowia  na 2016 rok                                                                                                                                                  uruchomienie rezerwy migracyjnej - przesunięcia Prezesa NFZ z dnia 28.09.2015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</si>
</sst>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3"/>
  <sheetViews>
    <sheetView showGridLines="0" tabSelected="1" view="pageBreakPreview" zoomScale="55" zoomScaleNormal="70" zoomScaleSheetLayoutView="55" workbookViewId="0">
      <selection activeCell="C37" sqref="C37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7.75" customHeight="1" x14ac:dyDescent="0.2">
      <c r="A1" s="153" t="s">
        <v>246</v>
      </c>
      <c r="B1" s="153"/>
      <c r="C1" s="153"/>
      <c r="D1" s="153"/>
      <c r="E1" s="153"/>
      <c r="F1" s="153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5874004</v>
      </c>
      <c r="D6" s="13">
        <f>D7+D8+D9+D14+D15+D16+D17+D18+D19+D20+D21+D22+D23+D24+D28+D29+D31+D32</f>
        <v>5874004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805502</v>
      </c>
      <c r="D7" s="86">
        <f>C7</f>
        <v>805502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520947</v>
      </c>
      <c r="D8" s="86">
        <f t="shared" ref="D8:D35" si="2">C8</f>
        <v>520947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2793301</v>
      </c>
      <c r="D9" s="86">
        <f t="shared" si="2"/>
        <v>2793301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289204</v>
      </c>
      <c r="D10" s="86">
        <f t="shared" si="2"/>
        <v>289204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260022</v>
      </c>
      <c r="D11" s="86">
        <f t="shared" ref="D11:D13" si="3">C11</f>
        <v>260022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119793</v>
      </c>
      <c r="D12" s="86">
        <f t="shared" si="3"/>
        <v>119793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58839</v>
      </c>
      <c r="D13" s="86">
        <f t="shared" si="3"/>
        <v>58839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185715</v>
      </c>
      <c r="D14" s="86">
        <f t="shared" si="2"/>
        <v>185715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198400</v>
      </c>
      <c r="D15" s="86">
        <f t="shared" si="2"/>
        <v>198400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128770</v>
      </c>
      <c r="D16" s="86">
        <f t="shared" si="2"/>
        <v>128770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40858</v>
      </c>
      <c r="D17" s="86">
        <f t="shared" si="2"/>
        <v>40858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191785</v>
      </c>
      <c r="D18" s="86">
        <f t="shared" si="2"/>
        <v>191785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51000</v>
      </c>
      <c r="D19" s="86">
        <f t="shared" si="2"/>
        <v>51000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34.5" customHeight="1" x14ac:dyDescent="0.2">
      <c r="A21" s="31" t="s">
        <v>11</v>
      </c>
      <c r="B21" s="81" t="s">
        <v>133</v>
      </c>
      <c r="C21" s="27">
        <v>14503</v>
      </c>
      <c r="D21" s="86">
        <f t="shared" si="2"/>
        <v>14503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164162</v>
      </c>
      <c r="D22" s="86">
        <f t="shared" si="2"/>
        <v>164162</v>
      </c>
      <c r="E22" s="100" t="str">
        <f t="shared" si="0"/>
        <v>-</v>
      </c>
      <c r="F22" s="95">
        <f t="shared" si="1"/>
        <v>1</v>
      </c>
    </row>
    <row r="23" spans="1:6" ht="33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645697</v>
      </c>
      <c r="D24" s="86">
        <f t="shared" si="2"/>
        <v>645697</v>
      </c>
      <c r="E24" s="100" t="str">
        <f t="shared" si="0"/>
        <v>-</v>
      </c>
      <c r="F24" s="95">
        <f t="shared" si="1"/>
        <v>1</v>
      </c>
    </row>
    <row r="25" spans="1:6" ht="26.25" x14ac:dyDescent="0.2">
      <c r="A25" s="30" t="s">
        <v>139</v>
      </c>
      <c r="B25" s="121" t="s">
        <v>213</v>
      </c>
      <c r="C25" s="27">
        <v>641697</v>
      </c>
      <c r="D25" s="86">
        <f>C25</f>
        <v>641697</v>
      </c>
      <c r="E25" s="100" t="str">
        <f t="shared" si="0"/>
        <v>-</v>
      </c>
      <c r="F25" s="95">
        <f>IF(C26=0,"-",D25/C26)</f>
        <v>213.899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34022</v>
      </c>
      <c r="D29" s="86">
        <f t="shared" si="2"/>
        <v>34022</v>
      </c>
      <c r="E29" s="100" t="str">
        <f t="shared" si="0"/>
        <v>-</v>
      </c>
      <c r="F29" s="95">
        <f t="shared" si="1"/>
        <v>1</v>
      </c>
    </row>
    <row r="30" spans="1:6" ht="27.75" customHeight="1" x14ac:dyDescent="0.2">
      <c r="A30" s="82" t="s">
        <v>218</v>
      </c>
      <c r="B30" s="121" t="s">
        <v>219</v>
      </c>
      <c r="C30" s="27">
        <v>12095</v>
      </c>
      <c r="D30" s="86">
        <f t="shared" ref="D30" si="9">C30</f>
        <v>12095</v>
      </c>
      <c r="E30" s="100" t="str">
        <f t="shared" ref="E30" si="10">IF(C30=D30,"-",D30-C30)</f>
        <v>-</v>
      </c>
      <c r="F30" s="95">
        <f t="shared" ref="F30" si="11">IF(C30=0,"-",D30/C30)</f>
        <v>1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21641</v>
      </c>
      <c r="D32" s="86">
        <f t="shared" si="2"/>
        <v>21641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141204</v>
      </c>
      <c r="D35" s="89">
        <f t="shared" si="2"/>
        <v>141204</v>
      </c>
      <c r="E35" s="15" t="str">
        <f t="shared" si="0"/>
        <v>-</v>
      </c>
      <c r="F35" s="96">
        <f t="shared" si="1"/>
        <v>1</v>
      </c>
    </row>
    <row r="36" spans="1:6" s="5" customFormat="1" ht="33" customHeight="1" x14ac:dyDescent="0.2">
      <c r="A36" s="34" t="s">
        <v>220</v>
      </c>
      <c r="B36" s="40" t="s">
        <v>243</v>
      </c>
      <c r="C36" s="89">
        <f>C11+C13+C24+C30</f>
        <v>976653</v>
      </c>
      <c r="D36" s="89">
        <f>D11+D13+D24+D30</f>
        <v>976653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242</v>
      </c>
      <c r="C37" s="26">
        <f>C38+C39+C40+C48+C50+C56+C57+C55</f>
        <v>42695</v>
      </c>
      <c r="D37" s="26">
        <f>D38+D39+D40+D48+D50+D56+D57+D55</f>
        <v>42695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27">
        <v>1728</v>
      </c>
      <c r="D38" s="90">
        <f>C38</f>
        <v>1728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27">
        <v>7173</v>
      </c>
      <c r="D39" s="90">
        <f>C39</f>
        <v>7173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142" t="s">
        <v>22</v>
      </c>
      <c r="B40" s="143" t="s">
        <v>241</v>
      </c>
      <c r="C40" s="140">
        <f>C41+C43+C44+C45+C46+C47</f>
        <v>286</v>
      </c>
      <c r="D40" s="90">
        <f>D41+D43+D44+D45+D46+D47</f>
        <v>286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27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27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27">
        <v>53</v>
      </c>
      <c r="D43" s="79">
        <f t="shared" si="14"/>
        <v>53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27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27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27">
        <v>59</v>
      </c>
      <c r="D47" s="79">
        <f t="shared" si="14"/>
        <v>59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27">
        <v>22461</v>
      </c>
      <c r="D48" s="90">
        <f t="shared" si="14"/>
        <v>22461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27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142" t="s">
        <v>24</v>
      </c>
      <c r="B50" s="143" t="s">
        <v>57</v>
      </c>
      <c r="C50" s="140">
        <f>SUM(C51:C54)</f>
        <v>5042</v>
      </c>
      <c r="D50" s="90">
        <f>D51+D52+D53+D54</f>
        <v>5042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27">
        <v>3861</v>
      </c>
      <c r="D51" s="90">
        <f t="shared" si="14"/>
        <v>3861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27">
        <v>550</v>
      </c>
      <c r="D52" s="90">
        <f t="shared" si="14"/>
        <v>550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27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27">
        <v>631</v>
      </c>
      <c r="D54" s="90">
        <f t="shared" si="14"/>
        <v>631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90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27">
        <v>5700</v>
      </c>
      <c r="D56" s="79">
        <f t="shared" si="14"/>
        <v>5700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27">
        <v>305</v>
      </c>
      <c r="D57" s="90">
        <f t="shared" si="14"/>
        <v>305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29">
        <f>SUM(C59:C62)</f>
        <v>19360</v>
      </c>
      <c r="D58" s="88">
        <f>D59+D60+D61+D62</f>
        <v>19360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27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27">
        <v>16095</v>
      </c>
      <c r="D60" s="79">
        <f t="shared" si="14"/>
        <v>16095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27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27">
        <v>3265</v>
      </c>
      <c r="D62" s="79">
        <f t="shared" si="14"/>
        <v>3265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141">
        <v>300</v>
      </c>
      <c r="D63" s="88">
        <f t="shared" si="14"/>
        <v>300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0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2015-09-30T08:55:38Z</cp:lastPrinted>
  <dcterms:created xsi:type="dcterms:W3CDTF">2005-07-21T09:51:05Z</dcterms:created>
  <dcterms:modified xsi:type="dcterms:W3CDTF">2015-09-30T13:48:11Z</dcterms:modified>
</cp:coreProperties>
</file>