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1355" windowHeight="9210" activeTab="0"/>
  </bookViews>
  <sheets>
    <sheet name="legenda " sheetId="1" r:id="rId1"/>
    <sheet name="analizy v11" sheetId="2" r:id="rId2"/>
  </sheets>
  <definedNames/>
  <calcPr fullCalcOnLoad="1"/>
</workbook>
</file>

<file path=xl/sharedStrings.xml><?xml version="1.0" encoding="utf-8"?>
<sst xmlns="http://schemas.openxmlformats.org/spreadsheetml/2006/main" count="672" uniqueCount="154">
  <si>
    <t>Rodzaj</t>
  </si>
  <si>
    <t>AOS</t>
  </si>
  <si>
    <t>ŚWIADCZENIA W ZAKRESIE CHORÓB METABOLICZNYCH</t>
  </si>
  <si>
    <t>ŚWIADCZENIA W ZAKRESIE GERIATRII</t>
  </si>
  <si>
    <t xml:space="preserve">ŚWIADCZENIA W ZAKRESIE HEMATOLOGII </t>
  </si>
  <si>
    <t>ŚWIADCZENIA W ZAKRESIE ONKOLOGII I HEMATOLOGII DZIECIĘCEJ</t>
  </si>
  <si>
    <t>ŚWIADCZENIA W ZAKRESIE IMMUNOLOGII KLINICZNEJ</t>
  </si>
  <si>
    <t>ŚWIADCZENIA W ZAKRESIE KARDIOLOGII</t>
  </si>
  <si>
    <t>m. Kraków</t>
  </si>
  <si>
    <t>m. Tarnów</t>
  </si>
  <si>
    <t>myślenicki</t>
  </si>
  <si>
    <t>m. Nowy Sącz</t>
  </si>
  <si>
    <t>brzeski</t>
  </si>
  <si>
    <t>chrzanowski</t>
  </si>
  <si>
    <t>olkuski</t>
  </si>
  <si>
    <t>oświęcimski</t>
  </si>
  <si>
    <t>tatrzański</t>
  </si>
  <si>
    <t>miechowski</t>
  </si>
  <si>
    <t>krakowski</t>
  </si>
  <si>
    <t>limanowski</t>
  </si>
  <si>
    <t>wadowicki</t>
  </si>
  <si>
    <t>bocheński</t>
  </si>
  <si>
    <t>wielicki</t>
  </si>
  <si>
    <t>proszowicki</t>
  </si>
  <si>
    <t>gorlicki</t>
  </si>
  <si>
    <t>suski</t>
  </si>
  <si>
    <t>nowosądecki</t>
  </si>
  <si>
    <t>nowotarski</t>
  </si>
  <si>
    <t>tarnowski</t>
  </si>
  <si>
    <t>dąbrowski</t>
  </si>
  <si>
    <t>ŚWIADCZENIA W ZAKRESIE KARDIOLOGII DZIECIĘCEJ</t>
  </si>
  <si>
    <t>ŚWIADCZENIA W ZAKRESIE  LECZENIA CHORÓB NACZYŃ</t>
  </si>
  <si>
    <t>miechowski, myślenicki, olkuski, oświęcimski, proszowicki, krakowski, chrzanowski, wadowicki, wielicki, m. Kraków</t>
  </si>
  <si>
    <t>m. Nowy Sącz, nowosądecki, nowotarski, tatrzański, limanowski, suski, gorlicki</t>
  </si>
  <si>
    <t>ŚWIADCZENIA W ZAKRESIE NEFROLOGII</t>
  </si>
  <si>
    <t>ŚWIADCZENIA W ZAKRESIE NEFROLOGII DZIECIĘCEJ</t>
  </si>
  <si>
    <t>ŚWIADCZENIA W ZAKRESIE TOKSYKOLOGII KLINICZNEJ</t>
  </si>
  <si>
    <t>ŚWIADCZENIA W ZAKRESIE ALERGOLOGII</t>
  </si>
  <si>
    <t>ŚWIADCZENIA W ZAKRESIE DERMATOLOGII I WENEROLOGII</t>
  </si>
  <si>
    <t>ŚWIADCZENIA W ZAKRESIE GENETYKI KLINICZNEJ</t>
  </si>
  <si>
    <t>ŚWIADCZENIA W ZAKRESIE NEUROLOGII</t>
  </si>
  <si>
    <t>ŚWIADCZENIA W ZAKRESIE NEUROLOGII DZIECIĘCEJ</t>
  </si>
  <si>
    <t>ŚWIADCZENIA W ZAKRESIE LECZENIA BÓLU</t>
  </si>
  <si>
    <t>ŚWIADCZENIA W ZAKRESIE ONKOLOGII KLINICZNEJ</t>
  </si>
  <si>
    <t>ŚWIADCZENIA W ZAKRESIE LECZENIA GRUŹLICY I CHRÓB PŁUC</t>
  </si>
  <si>
    <t>ŚWIADCZENIA W ZAKRESIE GRUŹLICY I CHORÓB PLUC DLA DZIECI</t>
  </si>
  <si>
    <t>ŚWIADCZENIA W ZAKRESIE REUMATOLOGII</t>
  </si>
  <si>
    <t>ŚWIADCZENIA W ZAKRESIE REUMATOLOGII DLA DZIECI</t>
  </si>
  <si>
    <t>ŚWIADCZENIA W ZAKESIE ALERGOLOGII DLA DZIECI</t>
  </si>
  <si>
    <t xml:space="preserve">ŚWIADCZENIA W ZAKRESIE CHORÓB ZAKAŹNYCH </t>
  </si>
  <si>
    <t>ŚWIADCZENIA W ZAKRESIE CHORÓB ZAKAŹNYCH DLA DZIECI</t>
  </si>
  <si>
    <t>ŚWIADCZENIA W ZAKRESIE LECZENIA AIDS</t>
  </si>
  <si>
    <t>ŚWIADCZENIA W ZAKRESIE NEONATOLOGII</t>
  </si>
  <si>
    <t>ŚWIADCZENIA W ZAKRESIE POŁOŻNICTWA I GINEKOLOGII</t>
  </si>
  <si>
    <t>ŚWIADCZENIA W ZAKRESIE GINEKOLOGII DLA DZIEWCZĄT</t>
  </si>
  <si>
    <t>ŚWIADCZENIA W ZAKRESIE CHIRURGII OGÓLNEJ</t>
  </si>
  <si>
    <t>ŚWIADCZENIA W ZAKRESIE CHIRURGII DZEICIĘCEJ</t>
  </si>
  <si>
    <t>ŚWIADCZENIA W ZAKRESIE PROKTOLOGII</t>
  </si>
  <si>
    <t>ŚWIADCZENIA W ZAKRESIE CHIRURGII KLATKI PIERSIOWEJ</t>
  </si>
  <si>
    <t>ŚWIADCZENIA W ZAKRESIE DIABETOLOGII</t>
  </si>
  <si>
    <t>ŚWIADCZENIA W ZAKRESIE CHIRURGII ONKOLOGICZNEJ</t>
  </si>
  <si>
    <t>ŚWIADCZENIA W ZAKRESIE CHIRURGII ONKOLOGICZNEJ DLA DZIECI</t>
  </si>
  <si>
    <t>ŚWIADCZENIA W ZAKRESIE CHIRURGII PLASTYCZNEJ</t>
  </si>
  <si>
    <t>ŚWIADCZENIA W ZAKRESIE KARDIOCHIRURGII</t>
  </si>
  <si>
    <t>ŚWIADCZENIA W ZAKRESIE NEUROCHIRURGII</t>
  </si>
  <si>
    <t>ŚWIADCZENIA W ZAKRESIE NEUROCHIRURGII DLA DZIECI</t>
  </si>
  <si>
    <t>ŚWIADCZENIA W ZAKRESIE ORTOPEDII I TRAUMATOLOGII NARZĄDU RUCHU</t>
  </si>
  <si>
    <t>ŚWIADCZENIA W ZAKRESIE ORTOPEDII I TRAUMATOLOGII NARZĄDU RUCHU DLA DZIECI</t>
  </si>
  <si>
    <t>ŚWIADCZENIA W ZAKRESIE LECZENIA OSTEOPOROZY</t>
  </si>
  <si>
    <t>ŚWIADCZENIA W ZAKRESIE PRELUKSACJI</t>
  </si>
  <si>
    <t>ŚWIADCZENIA W ZAKRESIE DIABETOLOGII DLA DZIECI</t>
  </si>
  <si>
    <t xml:space="preserve">ŚWIADCZENIA W ZAKRESIE OKULISTYKI </t>
  </si>
  <si>
    <t>ŚWIADCZENIA W ZAKRESIE OKULISTYKI DLA DZIECI</t>
  </si>
  <si>
    <t>ŚWIADCZENIA W ZAKRESIE LECZENIA ZEZA</t>
  </si>
  <si>
    <t xml:space="preserve">ŚWIADCZENIA W ZAKRESIE OTOLARYNGOLOGII </t>
  </si>
  <si>
    <t>ŚWIADCZENIA W ZAKRESIE OTOLARYNGOLOGII DZIECIĘCEJ</t>
  </si>
  <si>
    <t>ŚWIADCZENIA W ZAKRESIE AUDIOLOGII I FONIATRII</t>
  </si>
  <si>
    <t>ŚWIADCZENIA W ZAKRESIE LOGOPEDII</t>
  </si>
  <si>
    <t>ŚWIADCZENIA W ZAKRESIE CHIRURGII SZCZĘKOWO-TWARZOWEJ</t>
  </si>
  <si>
    <t>ŚWIADCZENIA W ZAKRESIE UROLOGII</t>
  </si>
  <si>
    <t>ŚWIADCZENIA W ZAKRESIE UROLOGII DZICIĘCEJ</t>
  </si>
  <si>
    <t>ŚWIADCZENIA W ZAKRESIE ENDOKRYNOLOGII</t>
  </si>
  <si>
    <t>ŚWIADCZENIA W ZAKRESIE TARNSPLANTOLOGII</t>
  </si>
  <si>
    <t>ŚWIADCZENIA W ZAKRESIE MEDYCYNY SPORTOWEJ</t>
  </si>
  <si>
    <t>ŚWIADCZENIA W ZAKRESIE LECZENIA MUKOWISCYDOZY</t>
  </si>
  <si>
    <t>BADANIE ANGIOGRAFICZNE NARZĄDU WZROKU</t>
  </si>
  <si>
    <t>BADANIA ULTRASONOGRAFICZNE-DOPPLER DUPLEX</t>
  </si>
  <si>
    <t>BADANIA ENDOSKOPOWE PRZEWODU POKARMOWEGO-GASTROSKOPIA</t>
  </si>
  <si>
    <t>ŚWIADCZENIA W ZAKRESIE ENDKRYNOLOGII DLA DZIECI</t>
  </si>
  <si>
    <t>BADANIA ENDOSKOPOWE PRZEWODU POKARMOWEGO - KOLONOSKOPIA</t>
  </si>
  <si>
    <t>BADANIA ENDOSKOPOWE PRZEWODU POKARMOWEGO - PH METRIA</t>
  </si>
  <si>
    <t>BADANIA ENDOSKOPOWE UKŁADU ODDECHOWEGO</t>
  </si>
  <si>
    <t>BADANIA MEDYCYNY NUKLEARNEJ</t>
  </si>
  <si>
    <t>BADANIA RADIOLOGICZNE (RTG)</t>
  </si>
  <si>
    <t>BADANIA REZONANSU MAGNETYCZNEGO (MR)</t>
  </si>
  <si>
    <t>ŚWIADCZENIA W ZAKRESIE GASTROENTEROLOGII</t>
  </si>
  <si>
    <t>PSY</t>
  </si>
  <si>
    <t>ŚWIADCZENIA W PORADNI ZDROWIA PSYCHICZNEGO</t>
  </si>
  <si>
    <t>ŚWIADCZENIA W PORADNI ZDROWIA PSYCHICZNEGO DLA DZIECI I MŁODZIEŻY</t>
  </si>
  <si>
    <t>małopolska</t>
  </si>
  <si>
    <t>REH</t>
  </si>
  <si>
    <t xml:space="preserve">LEKARSKA AMBULATORYJNA OPIEKA REHABILITACYJNA </t>
  </si>
  <si>
    <t>OPD</t>
  </si>
  <si>
    <t>PORADA W PORADNI MEDYCYNY PALIATYWNEJ</t>
  </si>
  <si>
    <t>miechowski, olkuski, chrzanowski</t>
  </si>
  <si>
    <t>dąbrowski, proszowicki, wielicki</t>
  </si>
  <si>
    <t>oświęcimski, wadowicki, myslenicki, suski</t>
  </si>
  <si>
    <t>krakowski, m. Kraków</t>
  </si>
  <si>
    <t>brzeski, bocheński, limanowski, nowosądecki m. Nowy Sącz</t>
  </si>
  <si>
    <t>nowotarski, tatrzański</t>
  </si>
  <si>
    <t xml:space="preserve">gorlicki, tarnowski, m. Tarnów </t>
  </si>
  <si>
    <t>STM</t>
  </si>
  <si>
    <t>ŚWIADCZENIA OGÓLNOSTOMATOLOGICZNE</t>
  </si>
  <si>
    <t>ŚWIADCZENIA OGÓLNOSTOMATOLOGICZNE DLA DZIECI I MŁODZIEŻY DO 18 ROKU ŻYCIA</t>
  </si>
  <si>
    <t>ŚWIADCZENIA CHIRURGII STOMATOLOGICZNEJ I PERIODONTOLOGII</t>
  </si>
  <si>
    <t>ŚWIADCZENIA ORTODONCJI</t>
  </si>
  <si>
    <t xml:space="preserve">bocheński, brzeski, </t>
  </si>
  <si>
    <t>tarnowski, Tarnów, dąbrowski</t>
  </si>
  <si>
    <t>Nowy Sącz, nowosądecki, gorlicki, limanowski</t>
  </si>
  <si>
    <t>wadowicki, myślenicki</t>
  </si>
  <si>
    <t>tatrzański, suski,nowotarski</t>
  </si>
  <si>
    <t>ŚWIADCZENIA PROTETYKI STOMATOLOGICZNEJ</t>
  </si>
  <si>
    <t>ŚWIADCZENIA W DZIEDZINIE PROTETYKI STOMATOLOGICZNEJ DLA OSÓB PO CHIRURGICZNYM LECZENIU  NOWOTWORÓW W OBRĘBIE TWARZOCZASZKI</t>
  </si>
  <si>
    <t>ŚWIADCZENIA OGÓLNOSTOMATOLOGICZNE ZE ZNIECZULENIEM OGÓLNYM</t>
  </si>
  <si>
    <t>PROGRAM ORTODONTYCZNEJ OPIEKI NAD DZIEĆMI Z WRODZONYMI WADAMI CZĘŚCI TWARZOWEJ CZASZKI</t>
  </si>
  <si>
    <t>Obszar planistyczny nazwa</t>
  </si>
  <si>
    <t>Populacja obszaru planistycznego</t>
  </si>
  <si>
    <t>Liczba punktów</t>
  </si>
  <si>
    <t>Liczba porad</t>
  </si>
  <si>
    <t>Liczba porad na 10 tys.</t>
  </si>
  <si>
    <t>Liczba placówek</t>
  </si>
  <si>
    <t>Zakres</t>
  </si>
  <si>
    <t>bocheński, brzeski, dąbrowski, tarnowski, m. Tarnów</t>
  </si>
  <si>
    <t>m. Kraków, krakowski, wielicki, proszowicki</t>
  </si>
  <si>
    <t>chrzanowski, miechowski, olkuski, oświęcimski</t>
  </si>
  <si>
    <t>tatrzański, suski, nowotarski</t>
  </si>
  <si>
    <t>Wskaźnik porad na godzinę</t>
  </si>
  <si>
    <t>Liczba etatów przeliczeniowych</t>
  </si>
  <si>
    <t>Symulowane wykonanie roczne 2008 r.</t>
  </si>
  <si>
    <t>Małopolska</t>
  </si>
  <si>
    <t xml:space="preserve">liczba punktów na 10 tys. </t>
  </si>
  <si>
    <t>Plan na 2009 r.</t>
  </si>
  <si>
    <t>m. Kraków, krakowski, wielicki, proszowicki, bocheński, brzeski</t>
  </si>
  <si>
    <t>Plan na 2009 (jako odsetek symulowanego wykonania 2008)</t>
  </si>
  <si>
    <t xml:space="preserve">Potrzebne etaty przeliczeniowe lekarzy w 2009 </t>
  </si>
  <si>
    <t>Zwiększenie etatów - liczba</t>
  </si>
  <si>
    <t>50% średniej woj.</t>
  </si>
  <si>
    <t>Razem etatów lekarskich</t>
  </si>
  <si>
    <t>Zwiększenie - odsetek (2009 w stosunku do 2008)</t>
  </si>
  <si>
    <t>wskaźnik wojewódzki (liczba pkt. na 10 tys.)</t>
  </si>
  <si>
    <t>w tym dentystów</t>
  </si>
  <si>
    <t>m. Kraków + krakowski</t>
  </si>
  <si>
    <t>m. Nowy Sącz +nowosądecki</t>
  </si>
  <si>
    <t>m. Tarnów + tarnowski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</si>
</sst>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"/>
    <numFmt numFmtId="175" formatCode="#,##0.000"/>
    <numFmt numFmtId="176" formatCode="#,##0.0000"/>
    <numFmt numFmtId="177" formatCode="#,##0.00000"/>
    <numFmt numFmtId="178" formatCode="0.0%"/>
    <numFmt numFmtId="179" formatCode="#,##0.00_ ;[Red]\-#,##0.00\ "/>
    <numFmt numFmtId="180" formatCode="0.000%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dddd\,\ mmmm\ dd\,\ yyyy"/>
    <numFmt numFmtId="190" formatCode="#,##0.00\ &quot;zł&quot;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172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172" fontId="0" fillId="0" borderId="2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/>
    </xf>
    <xf numFmtId="4" fontId="0" fillId="0" borderId="2" xfId="0" applyNumberForma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3" borderId="1" xfId="0" applyFill="1" applyBorder="1" applyAlignment="1">
      <alignment wrapText="1"/>
    </xf>
    <xf numFmtId="172" fontId="0" fillId="3" borderId="1" xfId="0" applyNumberFormat="1" applyFill="1" applyBorder="1" applyAlignment="1">
      <alignment wrapText="1"/>
    </xf>
    <xf numFmtId="3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176" fontId="0" fillId="0" borderId="1" xfId="0" applyNumberForma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43" fontId="0" fillId="0" borderId="0" xfId="0" applyNumberFormat="1" applyAlignment="1">
      <alignment/>
    </xf>
    <xf numFmtId="2" fontId="2" fillId="0" borderId="1" xfId="0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0" fontId="2" fillId="0" borderId="1" xfId="0" applyFont="1" applyBorder="1" applyAlignment="1">
      <alignment wrapText="1"/>
    </xf>
    <xf numFmtId="2" fontId="0" fillId="2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174" fontId="0" fillId="2" borderId="1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10" fontId="0" fillId="2" borderId="1" xfId="19" applyNumberFormat="1" applyFill="1" applyBorder="1" applyAlignment="1">
      <alignment/>
    </xf>
    <xf numFmtId="10" fontId="0" fillId="4" borderId="1" xfId="19" applyNumberFormat="1" applyFill="1" applyBorder="1" applyAlignment="1">
      <alignment/>
    </xf>
    <xf numFmtId="10" fontId="0" fillId="3" borderId="1" xfId="19" applyNumberFormat="1" applyFont="1" applyFill="1" applyBorder="1" applyAlignment="1">
      <alignment horizontal="right"/>
    </xf>
    <xf numFmtId="10" fontId="0" fillId="4" borderId="2" xfId="19" applyNumberFormat="1" applyFill="1" applyBorder="1" applyAlignment="1">
      <alignment/>
    </xf>
    <xf numFmtId="0" fontId="0" fillId="3" borderId="4" xfId="0" applyFill="1" applyBorder="1" applyAlignment="1">
      <alignment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5" borderId="1" xfId="0" applyFill="1" applyBorder="1" applyAlignment="1">
      <alignment wrapText="1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FF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0</xdr:row>
      <xdr:rowOff>85725</xdr:rowOff>
    </xdr:from>
    <xdr:ext cx="11610975" cy="6810375"/>
    <xdr:sp>
      <xdr:nvSpPr>
        <xdr:cNvPr id="1" name="TextBox 1"/>
        <xdr:cNvSpPr txBox="1">
          <a:spLocks noChangeArrowheads="1"/>
        </xdr:cNvSpPr>
      </xdr:nvSpPr>
      <xdr:spPr>
        <a:xfrm>
          <a:off x="228600" y="85725"/>
          <a:ext cx="11610975" cy="6810375"/>
        </a:xfrm>
        <a:prstGeom prst="rect">
          <a:avLst/>
        </a:prstGeom>
        <a:solidFill>
          <a:srgbClr val="FFFF7D"/>
        </a:solidFill>
        <a:ln w="9525" cmpd="sng">
          <a:noFill/>
        </a:ln>
      </xdr:spPr>
      <xdr:txBody>
        <a:bodyPr vertOverflow="clip" wrap="square" lIns="144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Prezentowany materiał został przygotowany na podstawie faktycznego wykonania świadczeń 
w okresie: styczeń - maj 2008, z uwzględnieniem trendów z lat poprzednich, przesymulowany na pełne 12 miesięcy.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Zestawienia obejmują następujące rodzaje świadczeń medycznych:
- AOS - ambulatoryjne świadczenia specjalistyczne,
- OPD - poradnictwo w ramach opieki długoterminowej,
- PSY - ambulatoryjne świadczenia psychiatryczn,
- REH - ambulatoryjne świadczenia rehabilitacyjne,
- STM - opieka stomatologiczna,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Zestawienia (arkusze) zawerają następujący zakres informacji:
- populację w obszarach planistycznych,
- liczbę punktów przeliczeniowych,
- liczbę porad,
- wskaźnik liczby porad na 10 tys. populacji w obszarze planistycznym,
- wskaźnik liczby punktów na 10 tys. populacji w obszarze planistycznym,
- wskaźnik liczby punktów na 10 tys. populacji województwa,
- liczbę placówek udzielających świadczeń w danym obszarze planistycznym,
- wskaźnik udzielania porad na godzinę pracy lekarza,
- wskaźnik etatów przeliczeniowych koniecznych do zrealizowania wskazanej liczby porad,
- plan na 2009 wyrażony jako odsetek symulownego wykonania 2008r.,
- przelicznik etatowy planowanej liczsby punktów na 2009, 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Zasady planowania na 2009r.:
- w obszarach białych plam, zapewnienie 50-procentowej dostępności poziomu wojewódzkiego (kolor niebieski),
- w obszarach o niższej niż średnia dostępności zapewnienie 70-procentowej dostępności poziomu wojewódzkiego (kolor żółty),
- w pozostałych obszarach planowana liczba świadczeń wg. symulacji wykonania na 2008 r. (kolor zielony),
Uwagi końcowe:
- "liczba placówek" przedstawia liczbę gabinetów z dokładnością do miejsca wykonywania świadczeń, a nie liczbę świadczeniodawców,
- "wskaźnik porad na godzinę" został przyjęty arbitralnie w oparciu o znajomość charakteru i specyfiki udzielanych świadczeń,
- "liczba etetów przeliczeniowych" uwzględnia 7 godzin i 30 minut pracy dziennie, przez 220 dni w roku. 
- wszystkie obliczenia zostały przeprowadzone indywidualnie dla przyjętych obszarów planistycznych w poszczególnych zakresach.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Dla zakresów, dla których obszarem planistycznym ustanowiono powiat połączono powiat grodzki i odpowiadający mu powiat ziemski. Zabieg ten dotyczy: M.Kraków i powiatu krakowskiego, M. Tarnów i powiatu tarnowskiego, M.Nowy Sącz i powiatu nowosądeckiego (zaznaczone różowym tłem) - te pary powiatów zostały poddane analizie dostępności jako połączone.  Z tego działania wyłączone zostały świadczenia w rodzaju opieki stomatologicznej, gdzie istnieje potrzeba zaplanowania maksymalnej dostępności i planowanie docelowe będzie na poziomie gmin.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V16" sqref="V1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0"/>
  <dimension ref="B2:S535"/>
  <sheetViews>
    <sheetView workbookViewId="0" topLeftCell="A1">
      <pane xSplit="5" ySplit="3" topLeftCell="F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R535" sqref="R535"/>
    </sheetView>
  </sheetViews>
  <sheetFormatPr defaultColWidth="9.140625" defaultRowHeight="12.75"/>
  <cols>
    <col min="1" max="1" width="2.421875" style="0" customWidth="1"/>
    <col min="2" max="2" width="6.421875" style="55" customWidth="1"/>
    <col min="3" max="3" width="22.140625" style="13" customWidth="1"/>
    <col min="4" max="4" width="42.57421875" style="1" customWidth="1"/>
    <col min="5" max="5" width="14.421875" style="0" customWidth="1"/>
    <col min="6" max="6" width="10.8515625" style="0" customWidth="1"/>
    <col min="7" max="7" width="12.28125" style="0" customWidth="1"/>
    <col min="8" max="9" width="11.421875" style="0" customWidth="1"/>
    <col min="10" max="10" width="12.57421875" style="0" customWidth="1"/>
    <col min="11" max="11" width="8.8515625" style="0" customWidth="1"/>
    <col min="12" max="13" width="10.57421875" style="0" customWidth="1"/>
    <col min="14" max="14" width="18.57421875" style="0" customWidth="1"/>
    <col min="15" max="15" width="13.57421875" style="0" customWidth="1"/>
    <col min="16" max="16" width="13.8515625" style="0" hidden="1" customWidth="1"/>
    <col min="17" max="17" width="9.28125" style="0" hidden="1" customWidth="1"/>
  </cols>
  <sheetData>
    <row r="2" spans="6:15" ht="12.75">
      <c r="F2" s="61" t="s">
        <v>138</v>
      </c>
      <c r="G2" s="62"/>
      <c r="H2" s="62"/>
      <c r="I2" s="62"/>
      <c r="J2" s="62"/>
      <c r="K2" s="62"/>
      <c r="L2" s="62"/>
      <c r="M2" s="62"/>
      <c r="N2" s="61" t="s">
        <v>141</v>
      </c>
      <c r="O2" s="63"/>
    </row>
    <row r="3" spans="2:15" s="15" customFormat="1" ht="48">
      <c r="B3" s="56" t="s">
        <v>0</v>
      </c>
      <c r="C3" s="14" t="s">
        <v>131</v>
      </c>
      <c r="D3" s="14" t="s">
        <v>125</v>
      </c>
      <c r="E3" s="14" t="s">
        <v>126</v>
      </c>
      <c r="F3" s="14" t="s">
        <v>127</v>
      </c>
      <c r="G3" s="14" t="s">
        <v>128</v>
      </c>
      <c r="H3" s="14" t="s">
        <v>129</v>
      </c>
      <c r="I3" s="14" t="s">
        <v>140</v>
      </c>
      <c r="J3" s="14" t="s">
        <v>149</v>
      </c>
      <c r="K3" s="14" t="s">
        <v>130</v>
      </c>
      <c r="L3" s="14" t="s">
        <v>136</v>
      </c>
      <c r="M3" s="14" t="s">
        <v>137</v>
      </c>
      <c r="N3" s="14" t="s">
        <v>143</v>
      </c>
      <c r="O3" s="14" t="s">
        <v>144</v>
      </c>
    </row>
    <row r="4" spans="2:15" ht="33.75">
      <c r="B4" s="36" t="s">
        <v>1</v>
      </c>
      <c r="C4" s="11" t="s">
        <v>89</v>
      </c>
      <c r="D4" s="4" t="s">
        <v>33</v>
      </c>
      <c r="E4" s="7">
        <v>841363</v>
      </c>
      <c r="F4" s="5">
        <v>8040</v>
      </c>
      <c r="G4" s="5">
        <v>178</v>
      </c>
      <c r="H4" s="19">
        <f aca="true" t="shared" si="0" ref="H4:H29">G4*10000/E4</f>
        <v>2.1156147822045894</v>
      </c>
      <c r="I4" s="19">
        <f aca="true" t="shared" si="1" ref="I4:I26">F4*10000/E4</f>
        <v>95.55922948834213</v>
      </c>
      <c r="J4" s="19">
        <f>SUM($F$4:$F$6)*10000/$E$7</f>
        <v>657.6657049418471</v>
      </c>
      <c r="K4" s="5">
        <v>1</v>
      </c>
      <c r="L4" s="2">
        <v>1</v>
      </c>
      <c r="M4" s="19">
        <f aca="true" t="shared" si="2" ref="M4:M26">G4/L4/1650</f>
        <v>0.10787878787878788</v>
      </c>
      <c r="N4" s="44">
        <f>J4/I4*0.7</f>
        <v>4.817598424812079</v>
      </c>
      <c r="O4" s="37">
        <f aca="true" t="shared" si="3" ref="O4:O26">M4*N4</f>
        <v>0.5197166785554849</v>
      </c>
    </row>
    <row r="5" spans="2:15" ht="38.25">
      <c r="B5" s="36"/>
      <c r="C5" s="11"/>
      <c r="D5" s="4" t="s">
        <v>32</v>
      </c>
      <c r="E5" s="7">
        <v>1869496</v>
      </c>
      <c r="F5" s="5">
        <v>206136</v>
      </c>
      <c r="G5" s="5">
        <v>3977</v>
      </c>
      <c r="H5" s="19">
        <f t="shared" si="0"/>
        <v>21.27311318130662</v>
      </c>
      <c r="I5" s="19">
        <f t="shared" si="1"/>
        <v>1102.6287298822783</v>
      </c>
      <c r="J5" s="19">
        <f>SUM($F$4:$F$6)*10000/$E$7</f>
        <v>657.6657049418471</v>
      </c>
      <c r="K5" s="5">
        <v>11</v>
      </c>
      <c r="L5" s="2">
        <v>1</v>
      </c>
      <c r="M5" s="19">
        <f t="shared" si="2"/>
        <v>2.41030303030303</v>
      </c>
      <c r="N5" s="45">
        <v>1</v>
      </c>
      <c r="O5" s="38">
        <f t="shared" si="3"/>
        <v>2.41030303030303</v>
      </c>
    </row>
    <row r="6" spans="2:15" ht="25.5">
      <c r="B6" s="36"/>
      <c r="C6" s="11"/>
      <c r="D6" s="4" t="s">
        <v>132</v>
      </c>
      <c r="E6" s="7">
        <v>560347</v>
      </c>
      <c r="F6" s="5">
        <v>960</v>
      </c>
      <c r="G6" s="5">
        <v>22</v>
      </c>
      <c r="H6" s="19">
        <f t="shared" si="0"/>
        <v>0.3926138624816408</v>
      </c>
      <c r="I6" s="19">
        <f t="shared" si="1"/>
        <v>17.132241271926144</v>
      </c>
      <c r="J6" s="19">
        <f>SUM($F$4:$F$6)*10000/$E$7</f>
        <v>657.6657049418471</v>
      </c>
      <c r="K6" s="5">
        <v>1</v>
      </c>
      <c r="L6" s="2">
        <v>1</v>
      </c>
      <c r="M6" s="19">
        <f t="shared" si="2"/>
        <v>0.013333333333333334</v>
      </c>
      <c r="N6" s="44">
        <f>J6/I6*0.7</f>
        <v>26.871323264264007</v>
      </c>
      <c r="O6" s="37">
        <f t="shared" si="3"/>
        <v>0.35828431019018675</v>
      </c>
    </row>
    <row r="7" spans="2:15" ht="33.75">
      <c r="B7" s="36"/>
      <c r="C7" s="11" t="s">
        <v>90</v>
      </c>
      <c r="D7" s="6" t="s">
        <v>139</v>
      </c>
      <c r="E7" s="17">
        <v>3271206</v>
      </c>
      <c r="F7" s="18">
        <v>4992</v>
      </c>
      <c r="G7" s="18">
        <v>62</v>
      </c>
      <c r="H7" s="19">
        <f t="shared" si="0"/>
        <v>0.1895325454893394</v>
      </c>
      <c r="I7" s="19">
        <f t="shared" si="1"/>
        <v>15.260426888431972</v>
      </c>
      <c r="J7" s="19">
        <f>I7</f>
        <v>15.260426888431972</v>
      </c>
      <c r="K7" s="18">
        <v>2</v>
      </c>
      <c r="L7" s="20">
        <v>1</v>
      </c>
      <c r="M7" s="19">
        <f t="shared" si="2"/>
        <v>0.037575757575757575</v>
      </c>
      <c r="N7" s="44">
        <v>1.03</v>
      </c>
      <c r="O7" s="37">
        <f t="shared" si="3"/>
        <v>0.0387030303030303</v>
      </c>
    </row>
    <row r="8" spans="2:15" ht="33.75">
      <c r="B8" s="36"/>
      <c r="C8" s="11" t="s">
        <v>87</v>
      </c>
      <c r="D8" s="4" t="s">
        <v>33</v>
      </c>
      <c r="E8" s="7">
        <v>841363</v>
      </c>
      <c r="F8" s="5">
        <v>38412</v>
      </c>
      <c r="G8" s="5">
        <v>2611</v>
      </c>
      <c r="H8" s="19">
        <f t="shared" si="0"/>
        <v>31.032978631102154</v>
      </c>
      <c r="I8" s="19">
        <f t="shared" si="1"/>
        <v>456.5449158092286</v>
      </c>
      <c r="J8" s="19">
        <f>SUM($F$8:$F$10)*10000/$E$7</f>
        <v>763.739733908534</v>
      </c>
      <c r="K8" s="5">
        <v>8</v>
      </c>
      <c r="L8" s="2">
        <v>3</v>
      </c>
      <c r="M8" s="19">
        <f t="shared" si="2"/>
        <v>0.5274747474747475</v>
      </c>
      <c r="N8" s="44">
        <f>J8/I8*0.7</f>
        <v>1.17100814229496</v>
      </c>
      <c r="O8" s="37">
        <f t="shared" si="3"/>
        <v>0.6176772241479073</v>
      </c>
    </row>
    <row r="9" spans="2:15" ht="38.25">
      <c r="B9" s="36"/>
      <c r="C9" s="11"/>
      <c r="D9" s="4" t="s">
        <v>32</v>
      </c>
      <c r="E9" s="7">
        <v>1869496</v>
      </c>
      <c r="F9" s="5">
        <v>177650</v>
      </c>
      <c r="G9" s="5">
        <v>11544</v>
      </c>
      <c r="H9" s="19">
        <f t="shared" si="0"/>
        <v>61.749262902942824</v>
      </c>
      <c r="I9" s="19">
        <f t="shared" si="1"/>
        <v>950.2561118076744</v>
      </c>
      <c r="J9" s="19">
        <f>SUM($F$8:$F$10)*10000/$E$7</f>
        <v>763.739733908534</v>
      </c>
      <c r="K9" s="5">
        <v>22</v>
      </c>
      <c r="L9" s="2">
        <v>3</v>
      </c>
      <c r="M9" s="19">
        <f t="shared" si="2"/>
        <v>2.332121212121212</v>
      </c>
      <c r="N9" s="45">
        <v>1</v>
      </c>
      <c r="O9" s="38">
        <f t="shared" si="3"/>
        <v>2.332121212121212</v>
      </c>
    </row>
    <row r="10" spans="2:15" ht="25.5">
      <c r="B10" s="36"/>
      <c r="C10" s="11"/>
      <c r="D10" s="4" t="s">
        <v>132</v>
      </c>
      <c r="E10" s="7">
        <v>560347</v>
      </c>
      <c r="F10" s="5">
        <v>33773</v>
      </c>
      <c r="G10" s="5">
        <v>2568</v>
      </c>
      <c r="H10" s="19">
        <f t="shared" si="0"/>
        <v>45.82874540240244</v>
      </c>
      <c r="I10" s="19">
        <f t="shared" si="1"/>
        <v>602.7158171632934</v>
      </c>
      <c r="J10" s="19">
        <f>SUM($F$8:$F$10)*10000/$E$7</f>
        <v>763.739733908534</v>
      </c>
      <c r="K10" s="5">
        <v>8</v>
      </c>
      <c r="L10" s="2">
        <v>3</v>
      </c>
      <c r="M10" s="19">
        <f t="shared" si="2"/>
        <v>0.5187878787878788</v>
      </c>
      <c r="N10" s="45">
        <v>1</v>
      </c>
      <c r="O10" s="38">
        <f t="shared" si="3"/>
        <v>0.5187878787878788</v>
      </c>
    </row>
    <row r="11" spans="2:15" s="23" customFormat="1" ht="22.5">
      <c r="B11" s="57"/>
      <c r="C11" s="22" t="s">
        <v>91</v>
      </c>
      <c r="D11" s="6" t="s">
        <v>99</v>
      </c>
      <c r="E11" s="17">
        <v>3271206</v>
      </c>
      <c r="F11" s="18">
        <v>10920</v>
      </c>
      <c r="G11" s="18">
        <v>437</v>
      </c>
      <c r="H11" s="19">
        <f t="shared" si="0"/>
        <v>1.3358987480458278</v>
      </c>
      <c r="I11" s="19">
        <f t="shared" si="1"/>
        <v>33.38218381844494</v>
      </c>
      <c r="J11" s="19">
        <f>SUM($F$11)*10000/$E$7</f>
        <v>33.38218381844494</v>
      </c>
      <c r="K11" s="18">
        <v>4</v>
      </c>
      <c r="L11" s="20">
        <v>3</v>
      </c>
      <c r="M11" s="19">
        <f t="shared" si="2"/>
        <v>0.08828282828282828</v>
      </c>
      <c r="N11" s="44">
        <v>1.03</v>
      </c>
      <c r="O11" s="37">
        <f t="shared" si="3"/>
        <v>0.09093131313131313</v>
      </c>
    </row>
    <row r="12" spans="2:15" ht="22.5">
      <c r="B12" s="36"/>
      <c r="C12" s="11" t="s">
        <v>92</v>
      </c>
      <c r="D12" s="4" t="s">
        <v>99</v>
      </c>
      <c r="E12" s="7">
        <v>3271206</v>
      </c>
      <c r="F12" s="5">
        <v>226020</v>
      </c>
      <c r="G12" s="5">
        <v>7738</v>
      </c>
      <c r="H12" s="19">
        <f t="shared" si="0"/>
        <v>23.65488446768562</v>
      </c>
      <c r="I12" s="19">
        <f t="shared" si="1"/>
        <v>690.9378376048467</v>
      </c>
      <c r="J12" s="19">
        <f>SUM($F$12)*10000/$E$7</f>
        <v>690.9378376048467</v>
      </c>
      <c r="K12" s="5">
        <v>8</v>
      </c>
      <c r="L12" s="2">
        <v>0.75</v>
      </c>
      <c r="M12" s="19">
        <f t="shared" si="2"/>
        <v>6.252929292929293</v>
      </c>
      <c r="N12" s="44">
        <v>1.03</v>
      </c>
      <c r="O12" s="37">
        <f t="shared" si="3"/>
        <v>6.440517171717172</v>
      </c>
    </row>
    <row r="13" spans="2:15" ht="25.5">
      <c r="B13" s="36"/>
      <c r="C13" s="11" t="s">
        <v>93</v>
      </c>
      <c r="D13" s="4" t="s">
        <v>33</v>
      </c>
      <c r="E13" s="7">
        <v>841363</v>
      </c>
      <c r="F13" s="5">
        <v>2916</v>
      </c>
      <c r="G13" s="5">
        <v>194</v>
      </c>
      <c r="H13" s="19">
        <f t="shared" si="0"/>
        <v>2.305782403076912</v>
      </c>
      <c r="I13" s="19">
        <f t="shared" si="1"/>
        <v>34.658048903980806</v>
      </c>
      <c r="J13" s="19">
        <f>SUM($F$13:$F$15)*10000/$E$7</f>
        <v>47.982303774204375</v>
      </c>
      <c r="K13" s="5">
        <v>3</v>
      </c>
      <c r="L13" s="2">
        <v>2</v>
      </c>
      <c r="M13" s="19">
        <f t="shared" si="2"/>
        <v>0.058787878787878785</v>
      </c>
      <c r="N13" s="45">
        <v>1</v>
      </c>
      <c r="O13" s="38">
        <f t="shared" si="3"/>
        <v>0.058787878787878785</v>
      </c>
    </row>
    <row r="14" spans="2:15" ht="38.25">
      <c r="B14" s="36"/>
      <c r="C14" s="11"/>
      <c r="D14" s="4" t="s">
        <v>32</v>
      </c>
      <c r="E14" s="7">
        <v>1869496</v>
      </c>
      <c r="F14" s="5">
        <v>4032</v>
      </c>
      <c r="G14" s="5">
        <v>269</v>
      </c>
      <c r="H14" s="19">
        <f t="shared" si="0"/>
        <v>1.4388904817127184</v>
      </c>
      <c r="I14" s="19">
        <f t="shared" si="1"/>
        <v>21.567310119946768</v>
      </c>
      <c r="J14" s="19">
        <f>SUM($F$13:$F$15)*10000/$E$7</f>
        <v>47.982303774204375</v>
      </c>
      <c r="K14" s="5">
        <v>4</v>
      </c>
      <c r="L14" s="2">
        <v>2</v>
      </c>
      <c r="M14" s="19">
        <f t="shared" si="2"/>
        <v>0.08151515151515151</v>
      </c>
      <c r="N14" s="44">
        <f>J14/I14*0.7</f>
        <v>1.5573389752892355</v>
      </c>
      <c r="O14" s="37">
        <f t="shared" si="3"/>
        <v>0.12694672253115283</v>
      </c>
    </row>
    <row r="15" spans="2:15" ht="25.5">
      <c r="B15" s="36"/>
      <c r="C15" s="11"/>
      <c r="D15" s="4" t="s">
        <v>132</v>
      </c>
      <c r="E15" s="7">
        <v>560347</v>
      </c>
      <c r="F15" s="5">
        <v>8748</v>
      </c>
      <c r="G15" s="5">
        <v>583</v>
      </c>
      <c r="H15" s="19">
        <f t="shared" si="0"/>
        <v>10.404267355763482</v>
      </c>
      <c r="I15" s="19">
        <f t="shared" si="1"/>
        <v>156.117548590427</v>
      </c>
      <c r="J15" s="19">
        <f>SUM($F$13:$F$15)*10000/$E$7</f>
        <v>47.982303774204375</v>
      </c>
      <c r="K15" s="5">
        <v>5</v>
      </c>
      <c r="L15" s="2">
        <v>2</v>
      </c>
      <c r="M15" s="19">
        <f t="shared" si="2"/>
        <v>0.17666666666666667</v>
      </c>
      <c r="N15" s="45">
        <v>1</v>
      </c>
      <c r="O15" s="38">
        <f t="shared" si="3"/>
        <v>0.17666666666666667</v>
      </c>
    </row>
    <row r="16" spans="2:15" ht="25.5">
      <c r="B16" s="36"/>
      <c r="C16" s="11" t="s">
        <v>94</v>
      </c>
      <c r="D16" s="4" t="s">
        <v>33</v>
      </c>
      <c r="E16" s="7">
        <v>841363</v>
      </c>
      <c r="F16" s="5">
        <v>630319</v>
      </c>
      <c r="G16" s="5">
        <v>13663</v>
      </c>
      <c r="H16" s="19">
        <f t="shared" si="0"/>
        <v>162.39126274865902</v>
      </c>
      <c r="I16" s="19">
        <f t="shared" si="1"/>
        <v>7491.641538788846</v>
      </c>
      <c r="J16" s="19">
        <f>SUM($F$16:$F$18)*10000/$E$7</f>
        <v>5899.322757417295</v>
      </c>
      <c r="K16" s="5">
        <v>3</v>
      </c>
      <c r="L16" s="2">
        <v>0.75</v>
      </c>
      <c r="M16" s="19">
        <f t="shared" si="2"/>
        <v>11.04080808080808</v>
      </c>
      <c r="N16" s="45">
        <v>1</v>
      </c>
      <c r="O16" s="38">
        <f t="shared" si="3"/>
        <v>11.04080808080808</v>
      </c>
    </row>
    <row r="17" spans="2:15" ht="38.25">
      <c r="B17" s="36"/>
      <c r="C17" s="11"/>
      <c r="D17" s="4" t="s">
        <v>32</v>
      </c>
      <c r="E17" s="7">
        <v>1869496</v>
      </c>
      <c r="F17" s="5">
        <v>996166</v>
      </c>
      <c r="G17" s="5">
        <v>18310</v>
      </c>
      <c r="H17" s="19">
        <f t="shared" si="0"/>
        <v>97.9408353909289</v>
      </c>
      <c r="I17" s="19">
        <f t="shared" si="1"/>
        <v>5328.527046861828</v>
      </c>
      <c r="J17" s="19">
        <f>SUM($F$16:$F$18)*10000/$E$7</f>
        <v>5899.322757417295</v>
      </c>
      <c r="K17" s="5">
        <v>8</v>
      </c>
      <c r="L17" s="2">
        <v>0.75</v>
      </c>
      <c r="M17" s="19">
        <f t="shared" si="2"/>
        <v>14.795959595959594</v>
      </c>
      <c r="N17" s="45">
        <v>1</v>
      </c>
      <c r="O17" s="38">
        <f t="shared" si="3"/>
        <v>14.795959595959594</v>
      </c>
    </row>
    <row r="18" spans="2:15" ht="25.5">
      <c r="B18" s="36"/>
      <c r="C18" s="11"/>
      <c r="D18" s="4" t="s">
        <v>132</v>
      </c>
      <c r="E18" s="7">
        <v>560347</v>
      </c>
      <c r="F18" s="5">
        <v>303305</v>
      </c>
      <c r="G18" s="5">
        <v>6286</v>
      </c>
      <c r="H18" s="19">
        <f t="shared" si="0"/>
        <v>112.18048816179974</v>
      </c>
      <c r="I18" s="19">
        <f t="shared" si="1"/>
        <v>5412.806707272458</v>
      </c>
      <c r="J18" s="19">
        <f>SUM($F$16:$F$18)*10000/$E$7</f>
        <v>5899.322757417295</v>
      </c>
      <c r="K18" s="5">
        <v>1</v>
      </c>
      <c r="L18" s="2">
        <v>0.75</v>
      </c>
      <c r="M18" s="19">
        <f t="shared" si="2"/>
        <v>5.07959595959596</v>
      </c>
      <c r="N18" s="45">
        <v>1</v>
      </c>
      <c r="O18" s="38">
        <f t="shared" si="3"/>
        <v>5.07959595959596</v>
      </c>
    </row>
    <row r="19" spans="2:15" ht="33.75">
      <c r="B19" s="36"/>
      <c r="C19" s="11" t="s">
        <v>86</v>
      </c>
      <c r="D19" s="4" t="s">
        <v>33</v>
      </c>
      <c r="E19" s="7">
        <v>841363</v>
      </c>
      <c r="F19" s="5">
        <v>41832</v>
      </c>
      <c r="G19" s="5">
        <v>2789</v>
      </c>
      <c r="H19" s="19">
        <f t="shared" si="0"/>
        <v>33.14859341330674</v>
      </c>
      <c r="I19" s="19">
        <f t="shared" si="1"/>
        <v>497.19324477068756</v>
      </c>
      <c r="J19" s="19">
        <f>SUM($F$19:$F$21)*10000/$E$7</f>
        <v>1719.4392526792872</v>
      </c>
      <c r="K19" s="5">
        <v>9</v>
      </c>
      <c r="L19" s="2">
        <v>4</v>
      </c>
      <c r="M19" s="19">
        <f t="shared" si="2"/>
        <v>0.42257575757575755</v>
      </c>
      <c r="N19" s="44">
        <f>J19/I19*0.7</f>
        <v>2.42080416323963</v>
      </c>
      <c r="O19" s="37">
        <f t="shared" si="3"/>
        <v>1.0229731532235347</v>
      </c>
    </row>
    <row r="20" spans="2:15" ht="38.25">
      <c r="B20" s="36"/>
      <c r="C20" s="11"/>
      <c r="D20" s="4" t="s">
        <v>32</v>
      </c>
      <c r="E20" s="7">
        <v>1869496</v>
      </c>
      <c r="F20" s="5">
        <v>436860</v>
      </c>
      <c r="G20" s="5">
        <v>29110</v>
      </c>
      <c r="H20" s="19">
        <f t="shared" si="0"/>
        <v>155.71041606935773</v>
      </c>
      <c r="I20" s="19">
        <f t="shared" si="1"/>
        <v>2336.7795384424467</v>
      </c>
      <c r="J20" s="19">
        <f>SUM($F$19:$F$21)*10000/$E$7</f>
        <v>1719.4392526792872</v>
      </c>
      <c r="K20" s="5">
        <v>34</v>
      </c>
      <c r="L20" s="2">
        <v>4</v>
      </c>
      <c r="M20" s="19">
        <f t="shared" si="2"/>
        <v>4.41060606060606</v>
      </c>
      <c r="N20" s="45">
        <v>1</v>
      </c>
      <c r="O20" s="38">
        <f t="shared" si="3"/>
        <v>4.41060606060606</v>
      </c>
    </row>
    <row r="21" spans="2:15" ht="25.5">
      <c r="B21" s="36"/>
      <c r="C21" s="11"/>
      <c r="D21" s="4" t="s">
        <v>132</v>
      </c>
      <c r="E21" s="7">
        <v>560347</v>
      </c>
      <c r="F21" s="5">
        <v>83772</v>
      </c>
      <c r="G21" s="5">
        <v>5549</v>
      </c>
      <c r="H21" s="19">
        <f t="shared" si="0"/>
        <v>99.02792376866478</v>
      </c>
      <c r="I21" s="19">
        <f t="shared" si="1"/>
        <v>1495.0022039914552</v>
      </c>
      <c r="J21" s="19">
        <f>SUM($F$19:$F$21)*10000/$E$7</f>
        <v>1719.4392526792872</v>
      </c>
      <c r="K21" s="5">
        <v>13</v>
      </c>
      <c r="L21" s="2">
        <v>4</v>
      </c>
      <c r="M21" s="19">
        <f t="shared" si="2"/>
        <v>0.8407575757575757</v>
      </c>
      <c r="N21" s="45">
        <v>1</v>
      </c>
      <c r="O21" s="38">
        <f t="shared" si="3"/>
        <v>0.8407575757575757</v>
      </c>
    </row>
    <row r="22" spans="2:15" ht="22.5">
      <c r="B22" s="36"/>
      <c r="C22" s="11" t="s">
        <v>85</v>
      </c>
      <c r="D22" s="4" t="s">
        <v>99</v>
      </c>
      <c r="E22" s="7">
        <v>3271206</v>
      </c>
      <c r="F22" s="5">
        <v>33288</v>
      </c>
      <c r="G22" s="5">
        <v>1517</v>
      </c>
      <c r="H22" s="19">
        <f t="shared" si="0"/>
        <v>4.637433411408514</v>
      </c>
      <c r="I22" s="19">
        <f t="shared" si="1"/>
        <v>101.76063506853436</v>
      </c>
      <c r="J22" s="19">
        <f>SUM($F$22)*10000/$E$7</f>
        <v>101.76063506853436</v>
      </c>
      <c r="K22" s="5">
        <v>4</v>
      </c>
      <c r="L22" s="2">
        <v>2</v>
      </c>
      <c r="M22" s="19">
        <f t="shared" si="2"/>
        <v>0.4596969696969697</v>
      </c>
      <c r="N22" s="44">
        <v>1.03</v>
      </c>
      <c r="O22" s="37">
        <f t="shared" si="3"/>
        <v>0.47348787878787885</v>
      </c>
    </row>
    <row r="23" spans="2:15" ht="22.5">
      <c r="B23" s="36"/>
      <c r="C23" s="11" t="s">
        <v>48</v>
      </c>
      <c r="D23" s="4" t="s">
        <v>99</v>
      </c>
      <c r="E23" s="7">
        <v>3271206</v>
      </c>
      <c r="F23" s="5">
        <v>197076</v>
      </c>
      <c r="G23" s="5">
        <v>44002</v>
      </c>
      <c r="H23" s="19">
        <f t="shared" si="0"/>
        <v>134.51308171970825</v>
      </c>
      <c r="I23" s="19">
        <f t="shared" si="1"/>
        <v>602.4567086267267</v>
      </c>
      <c r="J23" s="19">
        <f>SUM($F$23)*10000/$E$7</f>
        <v>602.4567086267267</v>
      </c>
      <c r="K23" s="5">
        <v>11</v>
      </c>
      <c r="L23" s="2">
        <v>4</v>
      </c>
      <c r="M23" s="19">
        <f t="shared" si="2"/>
        <v>6.666969696969697</v>
      </c>
      <c r="N23" s="44">
        <v>1.03</v>
      </c>
      <c r="O23" s="37">
        <f t="shared" si="3"/>
        <v>6.8669787878787885</v>
      </c>
    </row>
    <row r="24" spans="2:15" ht="25.5">
      <c r="B24" s="36"/>
      <c r="C24" s="11" t="s">
        <v>31</v>
      </c>
      <c r="D24" s="4" t="s">
        <v>33</v>
      </c>
      <c r="E24" s="7">
        <v>841363</v>
      </c>
      <c r="F24" s="5">
        <v>1375</v>
      </c>
      <c r="G24" s="5">
        <v>163</v>
      </c>
      <c r="H24" s="19">
        <f t="shared" si="0"/>
        <v>1.937332637636787</v>
      </c>
      <c r="I24" s="19">
        <f t="shared" si="1"/>
        <v>16.34252991871523</v>
      </c>
      <c r="J24" s="19">
        <f>SUM($F$24:$F$26)*10000/$E$7</f>
        <v>512.2147611614799</v>
      </c>
      <c r="K24" s="5">
        <v>1</v>
      </c>
      <c r="L24" s="2">
        <v>4</v>
      </c>
      <c r="M24" s="19">
        <f t="shared" si="2"/>
        <v>0.024696969696969696</v>
      </c>
      <c r="N24" s="44">
        <f>J24/I24*0.7</f>
        <v>21.93970790302359</v>
      </c>
      <c r="O24" s="37">
        <f t="shared" si="3"/>
        <v>0.5418443012413401</v>
      </c>
    </row>
    <row r="25" spans="2:15" ht="38.25">
      <c r="B25" s="36"/>
      <c r="C25" s="11"/>
      <c r="D25" s="4" t="s">
        <v>32</v>
      </c>
      <c r="E25" s="7">
        <v>1869496</v>
      </c>
      <c r="F25" s="5">
        <v>130044</v>
      </c>
      <c r="G25" s="5">
        <v>27742</v>
      </c>
      <c r="H25" s="19">
        <f t="shared" si="0"/>
        <v>148.39293585009008</v>
      </c>
      <c r="I25" s="19">
        <f t="shared" si="1"/>
        <v>695.6099397912592</v>
      </c>
      <c r="J25" s="19">
        <f>SUM($F$24:$F$26)*10000/$E$7</f>
        <v>512.2147611614799</v>
      </c>
      <c r="K25" s="5">
        <v>15</v>
      </c>
      <c r="L25" s="2">
        <v>4</v>
      </c>
      <c r="M25" s="19">
        <f t="shared" si="2"/>
        <v>4.203333333333333</v>
      </c>
      <c r="N25" s="45">
        <v>1</v>
      </c>
      <c r="O25" s="38">
        <f t="shared" si="3"/>
        <v>4.203333333333333</v>
      </c>
    </row>
    <row r="26" spans="2:15" ht="25.5">
      <c r="B26" s="36"/>
      <c r="C26" s="11"/>
      <c r="D26" s="4" t="s">
        <v>132</v>
      </c>
      <c r="E26" s="7">
        <v>560347</v>
      </c>
      <c r="F26" s="5">
        <v>36137</v>
      </c>
      <c r="G26" s="5">
        <v>6814</v>
      </c>
      <c r="H26" s="19">
        <f t="shared" si="0"/>
        <v>121.60322086135912</v>
      </c>
      <c r="I26" s="19">
        <f t="shared" si="1"/>
        <v>644.9039612954116</v>
      </c>
      <c r="J26" s="19">
        <f>SUM($F$24:$F$26)*10000/$E$7</f>
        <v>512.2147611614799</v>
      </c>
      <c r="K26" s="5">
        <v>5</v>
      </c>
      <c r="L26" s="2">
        <v>4</v>
      </c>
      <c r="M26" s="19">
        <f t="shared" si="2"/>
        <v>1.0324242424242425</v>
      </c>
      <c r="N26" s="45">
        <v>1</v>
      </c>
      <c r="O26" s="38">
        <f t="shared" si="3"/>
        <v>1.0324242424242425</v>
      </c>
    </row>
    <row r="27" spans="2:17" ht="22.5">
      <c r="B27" s="36"/>
      <c r="C27" s="11" t="s">
        <v>37</v>
      </c>
      <c r="D27" s="24" t="s">
        <v>21</v>
      </c>
      <c r="E27" s="25">
        <v>100726</v>
      </c>
      <c r="F27" s="26"/>
      <c r="G27" s="26"/>
      <c r="H27" s="27">
        <f t="shared" si="0"/>
        <v>0</v>
      </c>
      <c r="I27" s="27">
        <v>0</v>
      </c>
      <c r="J27" s="27">
        <f aca="true" t="shared" si="4" ref="J27:J45">SUM($F$27:$F$45)*10000/$E$7</f>
        <v>3456.25130303625</v>
      </c>
      <c r="K27" s="26">
        <v>0</v>
      </c>
      <c r="L27" s="2">
        <v>4</v>
      </c>
      <c r="M27" s="27">
        <v>0</v>
      </c>
      <c r="N27" s="46" t="s">
        <v>146</v>
      </c>
      <c r="O27" s="39">
        <v>0.6593453953591464</v>
      </c>
      <c r="P27" s="33">
        <f aca="true" t="shared" si="5" ref="P27:P65">J27*E27/10000/2</f>
        <v>17406.718437481464</v>
      </c>
      <c r="Q27" s="33">
        <f aca="true" t="shared" si="6" ref="Q27:Q65">P27/4/4/1650</f>
        <v>0.6593453953591464</v>
      </c>
    </row>
    <row r="28" spans="2:17" ht="12.75">
      <c r="B28" s="36"/>
      <c r="C28" s="11"/>
      <c r="D28" s="24" t="s">
        <v>12</v>
      </c>
      <c r="E28" s="25">
        <v>90268</v>
      </c>
      <c r="F28" s="26">
        <v>0</v>
      </c>
      <c r="G28" s="26">
        <v>0</v>
      </c>
      <c r="H28" s="27">
        <f t="shared" si="0"/>
        <v>0</v>
      </c>
      <c r="I28" s="27">
        <f aca="true" t="shared" si="7" ref="I28:I85">F28*10000/E28</f>
        <v>0</v>
      </c>
      <c r="J28" s="27">
        <f t="shared" si="4"/>
        <v>3456.25130303625</v>
      </c>
      <c r="K28" s="26">
        <v>0</v>
      </c>
      <c r="L28" s="2">
        <v>4</v>
      </c>
      <c r="M28" s="27">
        <v>0</v>
      </c>
      <c r="N28" s="46" t="s">
        <v>146</v>
      </c>
      <c r="O28" s="39">
        <v>0.5908880542092353</v>
      </c>
      <c r="P28" s="33">
        <f t="shared" si="5"/>
        <v>15599.444631123812</v>
      </c>
      <c r="Q28" s="33">
        <f t="shared" si="6"/>
        <v>0.5908880542092353</v>
      </c>
    </row>
    <row r="29" spans="2:17" ht="12.75">
      <c r="B29" s="36"/>
      <c r="C29" s="11"/>
      <c r="D29" s="4" t="s">
        <v>13</v>
      </c>
      <c r="E29" s="7">
        <v>128093</v>
      </c>
      <c r="F29" s="5">
        <v>53362</v>
      </c>
      <c r="G29" s="5">
        <v>12658</v>
      </c>
      <c r="H29" s="19">
        <f t="shared" si="0"/>
        <v>988.1882694604701</v>
      </c>
      <c r="I29" s="19">
        <f t="shared" si="7"/>
        <v>4165.879478191627</v>
      </c>
      <c r="J29" s="19">
        <f t="shared" si="4"/>
        <v>3456.25130303625</v>
      </c>
      <c r="K29" s="5">
        <v>2</v>
      </c>
      <c r="L29" s="2">
        <v>4</v>
      </c>
      <c r="M29" s="19">
        <f>G29/L29/1650</f>
        <v>1.917878787878788</v>
      </c>
      <c r="N29" s="45">
        <v>1</v>
      </c>
      <c r="O29" s="38">
        <f>M29*N29</f>
        <v>1.917878787878788</v>
      </c>
      <c r="P29" s="33">
        <f t="shared" si="5"/>
        <v>22136.07990799112</v>
      </c>
      <c r="Q29" s="33">
        <f t="shared" si="6"/>
        <v>0.8384878753026939</v>
      </c>
    </row>
    <row r="30" spans="2:17" ht="12.75">
      <c r="B30" s="36"/>
      <c r="C30" s="11"/>
      <c r="D30" s="24" t="s">
        <v>29</v>
      </c>
      <c r="E30" s="25">
        <v>58605</v>
      </c>
      <c r="F30" s="26">
        <v>0</v>
      </c>
      <c r="G30" s="26">
        <v>0</v>
      </c>
      <c r="H30" s="27">
        <v>0</v>
      </c>
      <c r="I30" s="27">
        <f t="shared" si="7"/>
        <v>0</v>
      </c>
      <c r="J30" s="27">
        <f t="shared" si="4"/>
        <v>3456.25130303625</v>
      </c>
      <c r="K30" s="26">
        <v>0</v>
      </c>
      <c r="L30" s="2">
        <v>4</v>
      </c>
      <c r="M30" s="27">
        <v>0</v>
      </c>
      <c r="N30" s="46" t="s">
        <v>146</v>
      </c>
      <c r="O30" s="39">
        <v>0.3836242568455292</v>
      </c>
      <c r="P30" s="33">
        <f t="shared" si="5"/>
        <v>10127.680380721971</v>
      </c>
      <c r="Q30" s="33">
        <f t="shared" si="6"/>
        <v>0.3836242568455292</v>
      </c>
    </row>
    <row r="31" spans="2:17" ht="12.75">
      <c r="B31" s="36"/>
      <c r="C31" s="11"/>
      <c r="D31" s="4" t="s">
        <v>24</v>
      </c>
      <c r="E31" s="7">
        <v>106676</v>
      </c>
      <c r="F31" s="5">
        <v>15658</v>
      </c>
      <c r="G31" s="5">
        <v>3283</v>
      </c>
      <c r="H31" s="19">
        <f aca="true" t="shared" si="8" ref="H31:H37">G31*10000/E31</f>
        <v>307.754321496869</v>
      </c>
      <c r="I31" s="19">
        <f t="shared" si="7"/>
        <v>1467.809066706663</v>
      </c>
      <c r="J31" s="19">
        <f t="shared" si="4"/>
        <v>3456.25130303625</v>
      </c>
      <c r="K31" s="5">
        <v>1</v>
      </c>
      <c r="L31" s="2">
        <v>4</v>
      </c>
      <c r="M31" s="19">
        <f aca="true" t="shared" si="9" ref="M31:M37">G31/L31/1650</f>
        <v>0.49742424242424244</v>
      </c>
      <c r="N31" s="44">
        <f>J31/I31*0.7</f>
        <v>1.6482906169490774</v>
      </c>
      <c r="O31" s="37">
        <f aca="true" t="shared" si="10" ref="O31:O37">M31*N31</f>
        <v>0.819899711430882</v>
      </c>
      <c r="P31" s="33">
        <f t="shared" si="5"/>
        <v>18434.95320013475</v>
      </c>
      <c r="Q31" s="33">
        <f t="shared" si="6"/>
        <v>0.698293681823286</v>
      </c>
    </row>
    <row r="32" spans="2:17" ht="12.75">
      <c r="B32" s="36"/>
      <c r="C32" s="11"/>
      <c r="D32" s="4" t="s">
        <v>19</v>
      </c>
      <c r="E32" s="7">
        <v>122128</v>
      </c>
      <c r="F32" s="5">
        <v>6938</v>
      </c>
      <c r="G32" s="5">
        <v>1654</v>
      </c>
      <c r="H32" s="19">
        <f t="shared" si="8"/>
        <v>135.43167823922442</v>
      </c>
      <c r="I32" s="19">
        <f t="shared" si="7"/>
        <v>568.0924931219704</v>
      </c>
      <c r="J32" s="19">
        <f t="shared" si="4"/>
        <v>3456.25130303625</v>
      </c>
      <c r="K32" s="5">
        <v>2</v>
      </c>
      <c r="L32" s="2">
        <v>4</v>
      </c>
      <c r="M32" s="19">
        <f t="shared" si="9"/>
        <v>0.2506060606060606</v>
      </c>
      <c r="N32" s="44">
        <f>J32/I32*0.7</f>
        <v>4.2587711357170335</v>
      </c>
      <c r="O32" s="37">
        <f t="shared" si="10"/>
        <v>1.0672738573448444</v>
      </c>
      <c r="P32" s="33">
        <f t="shared" si="5"/>
        <v>21105.252956860557</v>
      </c>
      <c r="Q32" s="33">
        <f t="shared" si="6"/>
        <v>0.7994413998810816</v>
      </c>
    </row>
    <row r="33" spans="2:17" ht="12.75">
      <c r="B33" s="36"/>
      <c r="C33" s="11"/>
      <c r="D33" s="54" t="s">
        <v>151</v>
      </c>
      <c r="E33" s="7">
        <v>1002211</v>
      </c>
      <c r="F33" s="5">
        <v>456067</v>
      </c>
      <c r="G33" s="5">
        <v>105878</v>
      </c>
      <c r="H33" s="19">
        <f t="shared" si="8"/>
        <v>1056.4442018696661</v>
      </c>
      <c r="I33" s="19">
        <f t="shared" si="7"/>
        <v>4550.608604375725</v>
      </c>
      <c r="J33" s="19">
        <f t="shared" si="4"/>
        <v>3456.25130303625</v>
      </c>
      <c r="K33" s="5">
        <v>16</v>
      </c>
      <c r="L33" s="2">
        <v>4</v>
      </c>
      <c r="M33" s="19">
        <f t="shared" si="9"/>
        <v>16.042121212121213</v>
      </c>
      <c r="N33" s="45">
        <v>1</v>
      </c>
      <c r="O33" s="38">
        <f t="shared" si="10"/>
        <v>16.042121212121213</v>
      </c>
      <c r="P33" s="33">
        <f t="shared" si="5"/>
        <v>173194.65373336317</v>
      </c>
      <c r="Q33" s="33">
        <f t="shared" si="6"/>
        <v>6.560403550506181</v>
      </c>
    </row>
    <row r="34" spans="2:17" ht="12.75">
      <c r="B34" s="36"/>
      <c r="C34" s="11"/>
      <c r="D34" s="54" t="s">
        <v>152</v>
      </c>
      <c r="E34" s="7">
        <v>283117</v>
      </c>
      <c r="F34" s="5">
        <v>160356</v>
      </c>
      <c r="G34" s="5">
        <v>36293</v>
      </c>
      <c r="H34" s="19">
        <f t="shared" si="8"/>
        <v>1281.90818636818</v>
      </c>
      <c r="I34" s="19">
        <f t="shared" si="7"/>
        <v>5663.948120388391</v>
      </c>
      <c r="J34" s="19">
        <f t="shared" si="4"/>
        <v>3456.25130303625</v>
      </c>
      <c r="K34" s="5">
        <v>9</v>
      </c>
      <c r="L34" s="2">
        <v>4</v>
      </c>
      <c r="M34" s="19">
        <f t="shared" si="9"/>
        <v>5.498939393939394</v>
      </c>
      <c r="N34" s="45">
        <v>1</v>
      </c>
      <c r="O34" s="38">
        <f t="shared" si="10"/>
        <v>5.498939393939394</v>
      </c>
      <c r="P34" s="33">
        <f t="shared" si="5"/>
        <v>48926.1750080857</v>
      </c>
      <c r="Q34" s="33">
        <f t="shared" si="6"/>
        <v>1.8532642048517312</v>
      </c>
    </row>
    <row r="35" spans="2:17" ht="12.75">
      <c r="B35" s="36"/>
      <c r="C35" s="11"/>
      <c r="D35" s="54" t="s">
        <v>153</v>
      </c>
      <c r="E35" s="7">
        <v>310748</v>
      </c>
      <c r="F35" s="5">
        <v>311364</v>
      </c>
      <c r="G35" s="5">
        <v>72650</v>
      </c>
      <c r="H35" s="19">
        <f t="shared" si="8"/>
        <v>2337.9072431680975</v>
      </c>
      <c r="I35" s="19">
        <f t="shared" si="7"/>
        <v>10019.823136432093</v>
      </c>
      <c r="J35" s="19">
        <f t="shared" si="4"/>
        <v>3456.25130303625</v>
      </c>
      <c r="K35" s="5">
        <v>7</v>
      </c>
      <c r="L35" s="2">
        <v>4</v>
      </c>
      <c r="M35" s="19">
        <f t="shared" si="9"/>
        <v>11.007575757575758</v>
      </c>
      <c r="N35" s="45">
        <v>1</v>
      </c>
      <c r="O35" s="38">
        <f t="shared" si="10"/>
        <v>11.007575757575758</v>
      </c>
      <c r="P35" s="33">
        <f t="shared" si="5"/>
        <v>53701.15899579543</v>
      </c>
      <c r="Q35" s="33">
        <f t="shared" si="6"/>
        <v>2.0341348104467967</v>
      </c>
    </row>
    <row r="36" spans="2:17" ht="12.75">
      <c r="B36" s="36"/>
      <c r="C36" s="11"/>
      <c r="D36" s="4" t="s">
        <v>17</v>
      </c>
      <c r="E36" s="7">
        <v>50763</v>
      </c>
      <c r="F36" s="5">
        <v>21950</v>
      </c>
      <c r="G36" s="5">
        <v>4906</v>
      </c>
      <c r="H36" s="19">
        <f t="shared" si="8"/>
        <v>966.451943344562</v>
      </c>
      <c r="I36" s="19">
        <f t="shared" si="7"/>
        <v>4324.015523117231</v>
      </c>
      <c r="J36" s="19">
        <f t="shared" si="4"/>
        <v>3456.25130303625</v>
      </c>
      <c r="K36" s="5">
        <v>2</v>
      </c>
      <c r="L36" s="2">
        <v>4</v>
      </c>
      <c r="M36" s="19">
        <f t="shared" si="9"/>
        <v>0.7433333333333333</v>
      </c>
      <c r="N36" s="45">
        <v>1</v>
      </c>
      <c r="O36" s="38">
        <f t="shared" si="10"/>
        <v>0.7433333333333333</v>
      </c>
      <c r="P36" s="33">
        <f t="shared" si="5"/>
        <v>8772.484244801459</v>
      </c>
      <c r="Q36" s="33">
        <f t="shared" si="6"/>
        <v>0.33229106987884316</v>
      </c>
    </row>
    <row r="37" spans="2:17" ht="12.75">
      <c r="B37" s="36"/>
      <c r="C37" s="11"/>
      <c r="D37" s="4" t="s">
        <v>10</v>
      </c>
      <c r="E37" s="7">
        <v>117199</v>
      </c>
      <c r="F37" s="5">
        <v>16754</v>
      </c>
      <c r="G37" s="5">
        <v>3670</v>
      </c>
      <c r="H37" s="19">
        <f t="shared" si="8"/>
        <v>313.1426036058328</v>
      </c>
      <c r="I37" s="19">
        <f t="shared" si="7"/>
        <v>1429.5343816926766</v>
      </c>
      <c r="J37" s="19">
        <f t="shared" si="4"/>
        <v>3456.25130303625</v>
      </c>
      <c r="K37" s="5">
        <v>2</v>
      </c>
      <c r="L37" s="2">
        <v>4</v>
      </c>
      <c r="M37" s="19">
        <f t="shared" si="9"/>
        <v>0.556060606060606</v>
      </c>
      <c r="N37" s="44">
        <f>J37/I37*0.7</f>
        <v>1.692422332130726</v>
      </c>
      <c r="O37" s="37">
        <f t="shared" si="10"/>
        <v>0.9410893877151157</v>
      </c>
      <c r="P37" s="33">
        <f t="shared" si="5"/>
        <v>20253.459823227273</v>
      </c>
      <c r="Q37" s="33">
        <f t="shared" si="6"/>
        <v>0.7671765084555785</v>
      </c>
    </row>
    <row r="38" spans="2:17" ht="12.75">
      <c r="B38" s="36"/>
      <c r="C38" s="11"/>
      <c r="D38" s="24" t="s">
        <v>27</v>
      </c>
      <c r="E38" s="25">
        <v>182165</v>
      </c>
      <c r="F38" s="26">
        <v>0</v>
      </c>
      <c r="G38" s="26">
        <v>0</v>
      </c>
      <c r="H38" s="27">
        <v>0</v>
      </c>
      <c r="I38" s="27">
        <f t="shared" si="7"/>
        <v>0</v>
      </c>
      <c r="J38" s="27">
        <f t="shared" si="4"/>
        <v>3456.25130303625</v>
      </c>
      <c r="K38" s="26">
        <v>0</v>
      </c>
      <c r="L38" s="2">
        <v>4</v>
      </c>
      <c r="M38" s="27">
        <v>0</v>
      </c>
      <c r="N38" s="46" t="s">
        <v>146</v>
      </c>
      <c r="O38" s="39">
        <v>1.1924394291999971</v>
      </c>
      <c r="P38" s="33">
        <f t="shared" si="5"/>
        <v>31480.400930879925</v>
      </c>
      <c r="Q38" s="33">
        <f t="shared" si="6"/>
        <v>1.1924394291999971</v>
      </c>
    </row>
    <row r="39" spans="2:17" ht="12.75">
      <c r="B39" s="36"/>
      <c r="C39" s="11"/>
      <c r="D39" s="4" t="s">
        <v>14</v>
      </c>
      <c r="E39" s="7">
        <v>114138</v>
      </c>
      <c r="F39" s="5">
        <v>4735</v>
      </c>
      <c r="G39" s="5">
        <v>1001</v>
      </c>
      <c r="H39" s="19">
        <f>G39*10000/E39</f>
        <v>87.7008533529587</v>
      </c>
      <c r="I39" s="19">
        <f t="shared" si="7"/>
        <v>414.84869193432513</v>
      </c>
      <c r="J39" s="19">
        <f t="shared" si="4"/>
        <v>3456.25130303625</v>
      </c>
      <c r="K39" s="5">
        <v>1</v>
      </c>
      <c r="L39" s="2">
        <v>4</v>
      </c>
      <c r="M39" s="19">
        <f>G39/L39/1650</f>
        <v>0.15166666666666667</v>
      </c>
      <c r="N39" s="44">
        <f>J39/I39*0.7</f>
        <v>5.831947790035185</v>
      </c>
      <c r="O39" s="37">
        <f>M39*N39</f>
        <v>0.8845120814886698</v>
      </c>
      <c r="P39" s="33">
        <f t="shared" si="5"/>
        <v>19724.480561297576</v>
      </c>
      <c r="Q39" s="33">
        <f t="shared" si="6"/>
        <v>0.7471394152006657</v>
      </c>
    </row>
    <row r="40" spans="2:17" ht="12.75">
      <c r="B40" s="36"/>
      <c r="C40" s="11"/>
      <c r="D40" s="4" t="s">
        <v>15</v>
      </c>
      <c r="E40" s="7">
        <v>153239</v>
      </c>
      <c r="F40" s="5">
        <v>24936</v>
      </c>
      <c r="G40" s="5">
        <v>5722</v>
      </c>
      <c r="H40" s="19">
        <f>G40*10000/E40</f>
        <v>373.403637455217</v>
      </c>
      <c r="I40" s="19">
        <f t="shared" si="7"/>
        <v>1627.2619894413301</v>
      </c>
      <c r="J40" s="19">
        <f t="shared" si="4"/>
        <v>3456.25130303625</v>
      </c>
      <c r="K40" s="5">
        <v>2</v>
      </c>
      <c r="L40" s="2">
        <v>4</v>
      </c>
      <c r="M40" s="19">
        <f>G40/L40/1650</f>
        <v>0.866969696969697</v>
      </c>
      <c r="N40" s="44">
        <f>J40/I40*0.7</f>
        <v>1.4867771310482047</v>
      </c>
      <c r="O40" s="37">
        <f>M40*N40</f>
        <v>1.2889907187663374</v>
      </c>
      <c r="P40" s="33">
        <f t="shared" si="5"/>
        <v>26481.624671298596</v>
      </c>
      <c r="Q40" s="33">
        <f t="shared" si="6"/>
        <v>1.0030918436097953</v>
      </c>
    </row>
    <row r="41" spans="2:17" ht="12.75">
      <c r="B41" s="36"/>
      <c r="C41" s="11"/>
      <c r="D41" s="24" t="s">
        <v>23</v>
      </c>
      <c r="E41" s="25">
        <v>43470</v>
      </c>
      <c r="F41" s="26">
        <v>0</v>
      </c>
      <c r="G41" s="26">
        <v>0</v>
      </c>
      <c r="H41" s="27">
        <v>0</v>
      </c>
      <c r="I41" s="27">
        <f t="shared" si="7"/>
        <v>0</v>
      </c>
      <c r="J41" s="27">
        <f t="shared" si="4"/>
        <v>3456.25130303625</v>
      </c>
      <c r="K41" s="26">
        <v>0</v>
      </c>
      <c r="L41" s="2">
        <v>4</v>
      </c>
      <c r="M41" s="27">
        <v>0</v>
      </c>
      <c r="N41" s="46" t="s">
        <v>146</v>
      </c>
      <c r="O41" s="39">
        <v>0.2845515987556549</v>
      </c>
      <c r="P41" s="33">
        <f t="shared" si="5"/>
        <v>7512.162207149289</v>
      </c>
      <c r="Q41" s="33">
        <f t="shared" si="6"/>
        <v>0.2845515987556549</v>
      </c>
    </row>
    <row r="42" spans="2:17" ht="12.75">
      <c r="B42" s="36"/>
      <c r="C42" s="11"/>
      <c r="D42" s="4" t="s">
        <v>25</v>
      </c>
      <c r="E42" s="7">
        <v>82081</v>
      </c>
      <c r="F42" s="5">
        <v>11400</v>
      </c>
      <c r="G42" s="5">
        <v>2688</v>
      </c>
      <c r="H42" s="19">
        <f>G42*10000/E42</f>
        <v>327.4813903339384</v>
      </c>
      <c r="I42" s="19">
        <f t="shared" si="7"/>
        <v>1388.8719679341139</v>
      </c>
      <c r="J42" s="19">
        <f t="shared" si="4"/>
        <v>3456.25130303625</v>
      </c>
      <c r="K42" s="5">
        <v>2</v>
      </c>
      <c r="L42" s="2">
        <v>4</v>
      </c>
      <c r="M42" s="19">
        <f>G42/L42/1650</f>
        <v>0.4072727272727273</v>
      </c>
      <c r="N42" s="44">
        <f>J42/I42*0.7</f>
        <v>1.7419718793259906</v>
      </c>
      <c r="O42" s="37">
        <f>M42*N42</f>
        <v>0.7094576381254943</v>
      </c>
      <c r="P42" s="33">
        <f t="shared" si="5"/>
        <v>14184.628160225922</v>
      </c>
      <c r="Q42" s="33">
        <f t="shared" si="6"/>
        <v>0.5372965212206788</v>
      </c>
    </row>
    <row r="43" spans="2:17" ht="12.75">
      <c r="B43" s="36"/>
      <c r="C43" s="11"/>
      <c r="D43" s="4" t="s">
        <v>16</v>
      </c>
      <c r="E43" s="7">
        <v>65196</v>
      </c>
      <c r="F43" s="5">
        <v>35374</v>
      </c>
      <c r="G43" s="5">
        <v>8210</v>
      </c>
      <c r="H43" s="19">
        <f>G43*10000/E43</f>
        <v>1259.2797104116817</v>
      </c>
      <c r="I43" s="19">
        <f t="shared" si="7"/>
        <v>5425.7929934351805</v>
      </c>
      <c r="J43" s="19">
        <f t="shared" si="4"/>
        <v>3456.25130303625</v>
      </c>
      <c r="K43" s="5">
        <v>1</v>
      </c>
      <c r="L43" s="2">
        <v>4</v>
      </c>
      <c r="M43" s="19">
        <f>G43/L43/1650</f>
        <v>1.243939393939394</v>
      </c>
      <c r="N43" s="45">
        <v>1</v>
      </c>
      <c r="O43" s="38">
        <f>M43*N43</f>
        <v>1.243939393939394</v>
      </c>
      <c r="P43" s="33">
        <f t="shared" si="5"/>
        <v>11266.687997637568</v>
      </c>
      <c r="Q43" s="33">
        <f t="shared" si="6"/>
        <v>0.42676848475899876</v>
      </c>
    </row>
    <row r="44" spans="2:17" ht="12.75">
      <c r="B44" s="36"/>
      <c r="C44" s="11"/>
      <c r="D44" s="24" t="s">
        <v>20</v>
      </c>
      <c r="E44" s="25">
        <v>154440</v>
      </c>
      <c r="F44" s="26">
        <v>0</v>
      </c>
      <c r="G44" s="26">
        <v>0</v>
      </c>
      <c r="H44" s="27">
        <v>0</v>
      </c>
      <c r="I44" s="27">
        <f t="shared" si="7"/>
        <v>0</v>
      </c>
      <c r="J44" s="27">
        <f t="shared" si="4"/>
        <v>3456.25130303625</v>
      </c>
      <c r="K44" s="26">
        <v>0</v>
      </c>
      <c r="L44" s="2">
        <v>4</v>
      </c>
      <c r="M44" s="27">
        <v>0</v>
      </c>
      <c r="N44" s="46" t="s">
        <v>146</v>
      </c>
      <c r="O44" s="39">
        <v>1.0109535061381032</v>
      </c>
      <c r="P44" s="33">
        <f t="shared" si="5"/>
        <v>26689.172562045922</v>
      </c>
      <c r="Q44" s="33">
        <f t="shared" si="6"/>
        <v>1.0109535061381032</v>
      </c>
    </row>
    <row r="45" spans="2:17" ht="12.75">
      <c r="B45" s="36"/>
      <c r="C45" s="11"/>
      <c r="D45" s="4" t="s">
        <v>22</v>
      </c>
      <c r="E45" s="7">
        <v>105943</v>
      </c>
      <c r="F45" s="5">
        <v>11717</v>
      </c>
      <c r="G45" s="5">
        <v>2837</v>
      </c>
      <c r="H45" s="19">
        <f>G45*10000/E45</f>
        <v>267.7855073010959</v>
      </c>
      <c r="I45" s="19">
        <f t="shared" si="7"/>
        <v>1105.9720793256752</v>
      </c>
      <c r="J45" s="19">
        <f t="shared" si="4"/>
        <v>3456.25130303625</v>
      </c>
      <c r="K45" s="5">
        <v>2</v>
      </c>
      <c r="L45" s="2">
        <v>4</v>
      </c>
      <c r="M45" s="19">
        <f>G45/L45/1650</f>
        <v>0.42984848484848487</v>
      </c>
      <c r="N45" s="44">
        <f>J45/I45*0.7</f>
        <v>2.187556048974128</v>
      </c>
      <c r="O45" s="37">
        <f>M45*N45</f>
        <v>0.9403176531726669</v>
      </c>
      <c r="P45" s="33">
        <f t="shared" si="5"/>
        <v>18308.281589878472</v>
      </c>
      <c r="Q45" s="33">
        <f t="shared" si="6"/>
        <v>0.693495514768124</v>
      </c>
    </row>
    <row r="46" spans="2:17" ht="22.5">
      <c r="B46" s="36"/>
      <c r="C46" s="11" t="s">
        <v>76</v>
      </c>
      <c r="D46" s="4" t="s">
        <v>99</v>
      </c>
      <c r="E46" s="7">
        <v>3271206</v>
      </c>
      <c r="F46" s="5">
        <v>77472</v>
      </c>
      <c r="G46" s="5">
        <v>12602</v>
      </c>
      <c r="H46" s="19">
        <f>G46*10000/E46</f>
        <v>38.52401835897831</v>
      </c>
      <c r="I46" s="19">
        <f t="shared" si="7"/>
        <v>236.83008651855005</v>
      </c>
      <c r="J46" s="19">
        <f>SUM($F$46)*10000/$E$7</f>
        <v>236.83008651855005</v>
      </c>
      <c r="K46" s="5">
        <v>9</v>
      </c>
      <c r="L46" s="2">
        <v>4</v>
      </c>
      <c r="M46" s="19">
        <f>G46/L46/1650</f>
        <v>1.9093939393939394</v>
      </c>
      <c r="N46" s="44">
        <v>1.03</v>
      </c>
      <c r="O46" s="37">
        <f>M46*N46</f>
        <v>1.9666757575757576</v>
      </c>
      <c r="P46" s="33">
        <f t="shared" si="5"/>
        <v>38736</v>
      </c>
      <c r="Q46" s="33">
        <f t="shared" si="6"/>
        <v>1.4672727272727273</v>
      </c>
    </row>
    <row r="47" spans="2:17" ht="22.5">
      <c r="B47" s="36"/>
      <c r="C47" s="11" t="s">
        <v>56</v>
      </c>
      <c r="D47" s="24" t="s">
        <v>21</v>
      </c>
      <c r="E47" s="25">
        <v>100726</v>
      </c>
      <c r="F47" s="26">
        <v>0</v>
      </c>
      <c r="G47" s="26">
        <v>0</v>
      </c>
      <c r="H47" s="27">
        <f>G47*10000/E47</f>
        <v>0</v>
      </c>
      <c r="I47" s="27">
        <f t="shared" si="7"/>
        <v>0</v>
      </c>
      <c r="J47" s="27">
        <f aca="true" t="shared" si="11" ref="J47:J65">SUM($F$47:$F$65)*10000/$E$7</f>
        <v>866.9891165521218</v>
      </c>
      <c r="K47" s="26">
        <v>0</v>
      </c>
      <c r="L47" s="2">
        <v>4</v>
      </c>
      <c r="M47" s="27">
        <v>0</v>
      </c>
      <c r="N47" s="46" t="s">
        <v>146</v>
      </c>
      <c r="O47" s="39">
        <v>0.16539459423073677</v>
      </c>
      <c r="P47" s="33">
        <f t="shared" si="5"/>
        <v>4366.417287691451</v>
      </c>
      <c r="Q47" s="33">
        <f t="shared" si="6"/>
        <v>0.16539459423073677</v>
      </c>
    </row>
    <row r="48" spans="2:17" ht="12.75">
      <c r="B48" s="36"/>
      <c r="C48" s="11"/>
      <c r="D48" s="24" t="s">
        <v>12</v>
      </c>
      <c r="E48" s="25">
        <v>90268</v>
      </c>
      <c r="F48" s="26">
        <v>0</v>
      </c>
      <c r="G48" s="26">
        <v>0</v>
      </c>
      <c r="H48" s="27">
        <f>G48*10000/E48</f>
        <v>0</v>
      </c>
      <c r="I48" s="27">
        <f t="shared" si="7"/>
        <v>0</v>
      </c>
      <c r="J48" s="27">
        <f t="shared" si="11"/>
        <v>866.9891165521218</v>
      </c>
      <c r="K48" s="26">
        <v>0</v>
      </c>
      <c r="L48" s="2">
        <v>4</v>
      </c>
      <c r="M48" s="27">
        <v>0</v>
      </c>
      <c r="N48" s="46" t="s">
        <v>146</v>
      </c>
      <c r="O48" s="39">
        <v>0.1482222984335737</v>
      </c>
      <c r="P48" s="33">
        <f t="shared" si="5"/>
        <v>3913.068678646346</v>
      </c>
      <c r="Q48" s="33">
        <f t="shared" si="6"/>
        <v>0.1482222984335737</v>
      </c>
    </row>
    <row r="49" spans="2:17" ht="12.75">
      <c r="B49" s="36"/>
      <c r="C49" s="11"/>
      <c r="D49" s="4" t="s">
        <v>13</v>
      </c>
      <c r="E49" s="7">
        <v>128093</v>
      </c>
      <c r="F49" s="5">
        <v>5978</v>
      </c>
      <c r="G49" s="5">
        <v>1250</v>
      </c>
      <c r="H49" s="19">
        <f>G49*10000/E49</f>
        <v>97.58534814548804</v>
      </c>
      <c r="I49" s="19">
        <f t="shared" si="7"/>
        <v>466.69216897098204</v>
      </c>
      <c r="J49" s="19">
        <f t="shared" si="11"/>
        <v>866.9891165521218</v>
      </c>
      <c r="K49" s="5">
        <v>1</v>
      </c>
      <c r="L49" s="2">
        <v>4</v>
      </c>
      <c r="M49" s="19">
        <f>G49/L49/1650</f>
        <v>0.1893939393939394</v>
      </c>
      <c r="N49" s="44">
        <f>J49/I49*0.7</f>
        <v>1.300412610146498</v>
      </c>
      <c r="O49" s="37">
        <f>M49*N49</f>
        <v>0.24629026707320037</v>
      </c>
      <c r="P49" s="33">
        <f t="shared" si="5"/>
        <v>5552.761845325546</v>
      </c>
      <c r="Q49" s="33">
        <f t="shared" si="6"/>
        <v>0.21033188808051312</v>
      </c>
    </row>
    <row r="50" spans="2:17" ht="12.75">
      <c r="B50" s="36"/>
      <c r="C50" s="11"/>
      <c r="D50" s="24" t="s">
        <v>29</v>
      </c>
      <c r="E50" s="25">
        <v>58605</v>
      </c>
      <c r="F50" s="26">
        <v>0</v>
      </c>
      <c r="G50" s="26">
        <v>0</v>
      </c>
      <c r="H50" s="27">
        <v>0</v>
      </c>
      <c r="I50" s="27">
        <f t="shared" si="7"/>
        <v>0</v>
      </c>
      <c r="J50" s="27">
        <f t="shared" si="11"/>
        <v>866.9891165521218</v>
      </c>
      <c r="K50" s="26">
        <v>0</v>
      </c>
      <c r="L50" s="2">
        <v>4</v>
      </c>
      <c r="M50" s="27">
        <v>0</v>
      </c>
      <c r="N50" s="46" t="s">
        <v>146</v>
      </c>
      <c r="O50" s="39">
        <v>0.09623086586275965</v>
      </c>
      <c r="P50" s="33">
        <f t="shared" si="5"/>
        <v>2540.494858776855</v>
      </c>
      <c r="Q50" s="33">
        <f t="shared" si="6"/>
        <v>0.09623086586275965</v>
      </c>
    </row>
    <row r="51" spans="2:17" ht="12.75">
      <c r="B51" s="36"/>
      <c r="C51" s="11"/>
      <c r="D51" s="4" t="s">
        <v>24</v>
      </c>
      <c r="E51" s="7">
        <v>106676</v>
      </c>
      <c r="F51" s="5">
        <v>16879</v>
      </c>
      <c r="G51" s="5">
        <v>4272</v>
      </c>
      <c r="H51" s="19">
        <f>G51*10000/E51</f>
        <v>400.46495931605983</v>
      </c>
      <c r="I51" s="19">
        <f t="shared" si="7"/>
        <v>1582.2678015673628</v>
      </c>
      <c r="J51" s="19">
        <f t="shared" si="11"/>
        <v>866.9891165521218</v>
      </c>
      <c r="K51" s="5">
        <v>1</v>
      </c>
      <c r="L51" s="2">
        <v>4</v>
      </c>
      <c r="M51" s="19">
        <f>G51/L51/1650</f>
        <v>0.6472727272727272</v>
      </c>
      <c r="N51" s="45">
        <v>1</v>
      </c>
      <c r="O51" s="38">
        <f>M51*N51</f>
        <v>0.6472727272727272</v>
      </c>
      <c r="P51" s="33">
        <f t="shared" si="5"/>
        <v>4624.346549865707</v>
      </c>
      <c r="Q51" s="33">
        <f t="shared" si="6"/>
        <v>0.1751646420403677</v>
      </c>
    </row>
    <row r="52" spans="2:17" ht="12.75">
      <c r="B52" s="36"/>
      <c r="C52" s="11"/>
      <c r="D52" s="4" t="s">
        <v>19</v>
      </c>
      <c r="E52" s="7">
        <v>122128</v>
      </c>
      <c r="F52" s="5">
        <v>5726</v>
      </c>
      <c r="G52" s="5">
        <v>1303</v>
      </c>
      <c r="H52" s="19">
        <f>G52*10000/E52</f>
        <v>106.69134023319796</v>
      </c>
      <c r="I52" s="19">
        <f t="shared" si="7"/>
        <v>468.8523516310756</v>
      </c>
      <c r="J52" s="19">
        <f t="shared" si="11"/>
        <v>866.9891165521218</v>
      </c>
      <c r="K52" s="5">
        <v>1</v>
      </c>
      <c r="L52" s="2">
        <v>4</v>
      </c>
      <c r="M52" s="19">
        <f>G52/L52/1650</f>
        <v>0.19742424242424242</v>
      </c>
      <c r="N52" s="44">
        <f>J52/I52*0.7</f>
        <v>1.294421110345691</v>
      </c>
      <c r="O52" s="37">
        <f>M52*N52</f>
        <v>0.25555010708794473</v>
      </c>
      <c r="P52" s="33">
        <f t="shared" si="5"/>
        <v>5294.182341313876</v>
      </c>
      <c r="Q52" s="33">
        <f t="shared" si="6"/>
        <v>0.20053720989825288</v>
      </c>
    </row>
    <row r="53" spans="2:17" ht="12.75">
      <c r="B53" s="36"/>
      <c r="C53" s="11"/>
      <c r="D53" s="54" t="s">
        <v>151</v>
      </c>
      <c r="E53" s="7">
        <v>1002211</v>
      </c>
      <c r="F53" s="5">
        <v>116052</v>
      </c>
      <c r="G53" s="5">
        <v>24905</v>
      </c>
      <c r="H53" s="19">
        <f>G53*10000/E53</f>
        <v>248.50056525023174</v>
      </c>
      <c r="I53" s="19">
        <f t="shared" si="7"/>
        <v>1157.9597509905598</v>
      </c>
      <c r="J53" s="19">
        <f t="shared" si="11"/>
        <v>866.9891165521218</v>
      </c>
      <c r="K53" s="5">
        <v>6</v>
      </c>
      <c r="L53" s="2">
        <v>4</v>
      </c>
      <c r="M53" s="19">
        <f>G53/L53/1650</f>
        <v>3.7734848484848484</v>
      </c>
      <c r="N53" s="45">
        <v>1</v>
      </c>
      <c r="O53" s="38">
        <f>M53*N53</f>
        <v>3.7734848484848484</v>
      </c>
      <c r="P53" s="33">
        <f t="shared" si="5"/>
        <v>43445.30147444092</v>
      </c>
      <c r="Q53" s="33">
        <f t="shared" si="6"/>
        <v>1.645655358880338</v>
      </c>
    </row>
    <row r="54" spans="2:17" ht="12.75">
      <c r="B54" s="36"/>
      <c r="C54" s="11"/>
      <c r="D54" s="54" t="s">
        <v>152</v>
      </c>
      <c r="E54" s="7">
        <v>283117</v>
      </c>
      <c r="F54" s="5">
        <v>26179</v>
      </c>
      <c r="G54" s="5">
        <v>6151</v>
      </c>
      <c r="H54" s="19">
        <f>G54*10000/E54</f>
        <v>217.260002048623</v>
      </c>
      <c r="I54" s="19">
        <f t="shared" si="7"/>
        <v>924.6707191726389</v>
      </c>
      <c r="J54" s="19">
        <f t="shared" si="11"/>
        <v>866.9891165521218</v>
      </c>
      <c r="K54" s="5">
        <v>2</v>
      </c>
      <c r="L54" s="2">
        <v>4</v>
      </c>
      <c r="M54" s="19">
        <f>G54/L54/1650</f>
        <v>0.931969696969697</v>
      </c>
      <c r="N54" s="45">
        <v>1</v>
      </c>
      <c r="O54" s="38">
        <f>M54*N54</f>
        <v>0.931969696969697</v>
      </c>
      <c r="P54" s="33">
        <f t="shared" si="5"/>
        <v>12272.967885544354</v>
      </c>
      <c r="Q54" s="33">
        <f t="shared" si="6"/>
        <v>0.4648851471797104</v>
      </c>
    </row>
    <row r="55" spans="2:17" ht="12.75">
      <c r="B55" s="36"/>
      <c r="C55" s="11"/>
      <c r="D55" s="54" t="s">
        <v>153</v>
      </c>
      <c r="E55" s="7">
        <v>310748</v>
      </c>
      <c r="F55" s="5">
        <v>25850</v>
      </c>
      <c r="G55" s="5">
        <v>5362</v>
      </c>
      <c r="H55" s="19">
        <f>G55*10000/E55</f>
        <v>172.55139212480853</v>
      </c>
      <c r="I55" s="19">
        <f t="shared" si="7"/>
        <v>831.8637609896122</v>
      </c>
      <c r="J55" s="19">
        <f t="shared" si="11"/>
        <v>866.9891165521218</v>
      </c>
      <c r="K55" s="5">
        <v>1</v>
      </c>
      <c r="L55" s="2">
        <v>4</v>
      </c>
      <c r="M55" s="19">
        <f>G55/L55/1650</f>
        <v>0.8124242424242424</v>
      </c>
      <c r="N55" s="45">
        <v>1</v>
      </c>
      <c r="O55" s="38">
        <f>M55*N55</f>
        <v>0.8124242424242424</v>
      </c>
      <c r="P55" s="33">
        <f t="shared" si="5"/>
        <v>13470.756699516936</v>
      </c>
      <c r="Q55" s="33">
        <f t="shared" si="6"/>
        <v>0.5102559355877627</v>
      </c>
    </row>
    <row r="56" spans="2:17" ht="12.75">
      <c r="B56" s="36"/>
      <c r="C56" s="11"/>
      <c r="D56" s="24" t="s">
        <v>17</v>
      </c>
      <c r="E56" s="25">
        <v>50763</v>
      </c>
      <c r="F56" s="26">
        <v>0</v>
      </c>
      <c r="G56" s="26">
        <v>0</v>
      </c>
      <c r="H56" s="27">
        <v>0</v>
      </c>
      <c r="I56" s="27">
        <f t="shared" si="7"/>
        <v>0</v>
      </c>
      <c r="J56" s="27">
        <f t="shared" si="11"/>
        <v>866.9891165521218</v>
      </c>
      <c r="K56" s="26">
        <v>0</v>
      </c>
      <c r="L56" s="2">
        <v>4</v>
      </c>
      <c r="M56" s="27">
        <v>0</v>
      </c>
      <c r="N56" s="46" t="s">
        <v>146</v>
      </c>
      <c r="O56" s="39">
        <v>0.0833541070521503</v>
      </c>
      <c r="P56" s="33">
        <f t="shared" si="5"/>
        <v>2200.548426176768</v>
      </c>
      <c r="Q56" s="33">
        <f t="shared" si="6"/>
        <v>0.0833541070521503</v>
      </c>
    </row>
    <row r="57" spans="2:17" ht="12.75">
      <c r="B57" s="36"/>
      <c r="C57" s="11"/>
      <c r="D57" s="4" t="s">
        <v>10</v>
      </c>
      <c r="E57" s="7">
        <v>117199</v>
      </c>
      <c r="F57" s="5">
        <v>7090</v>
      </c>
      <c r="G57" s="5">
        <v>1706</v>
      </c>
      <c r="H57" s="19">
        <f>G57*10000/E57</f>
        <v>145.56438194865143</v>
      </c>
      <c r="I57" s="19">
        <f t="shared" si="7"/>
        <v>604.9539671840204</v>
      </c>
      <c r="J57" s="19">
        <f t="shared" si="11"/>
        <v>866.9891165521218</v>
      </c>
      <c r="K57" s="5">
        <v>1</v>
      </c>
      <c r="L57" s="2">
        <v>4</v>
      </c>
      <c r="M57" s="19">
        <f>G57/L57/1650</f>
        <v>0.2584848484848485</v>
      </c>
      <c r="N57" s="45">
        <v>1</v>
      </c>
      <c r="O57" s="38">
        <f>M57*N57</f>
        <v>0.2584848484848485</v>
      </c>
      <c r="P57" s="33">
        <f t="shared" si="5"/>
        <v>5080.5128735396065</v>
      </c>
      <c r="Q57" s="33">
        <f t="shared" si="6"/>
        <v>0.19244366945225783</v>
      </c>
    </row>
    <row r="58" spans="2:17" ht="12.75">
      <c r="B58" s="36"/>
      <c r="C58" s="11"/>
      <c r="D58" s="4" t="s">
        <v>27</v>
      </c>
      <c r="E58" s="7">
        <v>182165</v>
      </c>
      <c r="F58" s="5">
        <v>17758</v>
      </c>
      <c r="G58" s="5">
        <v>3605</v>
      </c>
      <c r="H58" s="19">
        <f>G58*10000/E58</f>
        <v>197.89751049872368</v>
      </c>
      <c r="I58" s="19">
        <f t="shared" si="7"/>
        <v>974.8305108006477</v>
      </c>
      <c r="J58" s="19">
        <f t="shared" si="11"/>
        <v>866.9891165521218</v>
      </c>
      <c r="K58" s="5">
        <v>3</v>
      </c>
      <c r="L58" s="2">
        <v>4</v>
      </c>
      <c r="M58" s="19">
        <f>G58/L58/1650</f>
        <v>0.5462121212121213</v>
      </c>
      <c r="N58" s="45">
        <v>1</v>
      </c>
      <c r="O58" s="38">
        <f>M58*N58</f>
        <v>0.5462121212121213</v>
      </c>
      <c r="P58" s="33">
        <f t="shared" si="5"/>
        <v>7896.753620835863</v>
      </c>
      <c r="Q58" s="33">
        <f t="shared" si="6"/>
        <v>0.2991194553346918</v>
      </c>
    </row>
    <row r="59" spans="2:17" ht="12.75">
      <c r="B59" s="36"/>
      <c r="C59" s="11"/>
      <c r="D59" s="24" t="s">
        <v>14</v>
      </c>
      <c r="E59" s="25">
        <v>114138</v>
      </c>
      <c r="F59" s="26">
        <v>0</v>
      </c>
      <c r="G59" s="26">
        <v>0</v>
      </c>
      <c r="H59" s="27">
        <v>0</v>
      </c>
      <c r="I59" s="27">
        <f t="shared" si="7"/>
        <v>0</v>
      </c>
      <c r="J59" s="27">
        <f t="shared" si="11"/>
        <v>866.9891165521218</v>
      </c>
      <c r="K59" s="26">
        <v>0</v>
      </c>
      <c r="L59" s="2">
        <v>4</v>
      </c>
      <c r="M59" s="27">
        <v>0</v>
      </c>
      <c r="N59" s="46" t="s">
        <v>146</v>
      </c>
      <c r="O59" s="39">
        <v>0.18741743141103423</v>
      </c>
      <c r="P59" s="33">
        <f t="shared" si="5"/>
        <v>4947.820189251303</v>
      </c>
      <c r="Q59" s="33">
        <f t="shared" si="6"/>
        <v>0.18741743141103423</v>
      </c>
    </row>
    <row r="60" spans="2:17" ht="12.75">
      <c r="B60" s="36"/>
      <c r="C60" s="11"/>
      <c r="D60" s="4" t="s">
        <v>15</v>
      </c>
      <c r="E60" s="7">
        <v>153239</v>
      </c>
      <c r="F60" s="5">
        <v>56940</v>
      </c>
      <c r="G60" s="5">
        <v>10094</v>
      </c>
      <c r="H60" s="19">
        <f>G60*10000/E60</f>
        <v>658.7095974262427</v>
      </c>
      <c r="I60" s="19">
        <f t="shared" si="7"/>
        <v>3715.76426366656</v>
      </c>
      <c r="J60" s="19">
        <f t="shared" si="11"/>
        <v>866.9891165521218</v>
      </c>
      <c r="K60" s="5">
        <v>1</v>
      </c>
      <c r="L60" s="2">
        <v>4</v>
      </c>
      <c r="M60" s="19">
        <f>G60/L60/1650</f>
        <v>1.5293939393939393</v>
      </c>
      <c r="N60" s="45">
        <v>1</v>
      </c>
      <c r="O60" s="38">
        <f>M60*N60</f>
        <v>1.5293939393939393</v>
      </c>
      <c r="P60" s="33">
        <f t="shared" si="5"/>
        <v>6642.827261566529</v>
      </c>
      <c r="Q60" s="33">
        <f t="shared" si="6"/>
        <v>0.2516222447563079</v>
      </c>
    </row>
    <row r="61" spans="2:17" ht="12.75">
      <c r="B61" s="36"/>
      <c r="C61" s="11"/>
      <c r="D61" s="24" t="s">
        <v>23</v>
      </c>
      <c r="E61" s="25">
        <v>43470</v>
      </c>
      <c r="F61" s="26">
        <v>0</v>
      </c>
      <c r="G61" s="26">
        <v>0</v>
      </c>
      <c r="H61" s="27">
        <v>0</v>
      </c>
      <c r="I61" s="27">
        <f t="shared" si="7"/>
        <v>0</v>
      </c>
      <c r="J61" s="27">
        <f t="shared" si="11"/>
        <v>866.9891165521218</v>
      </c>
      <c r="K61" s="26">
        <v>0</v>
      </c>
      <c r="L61" s="2">
        <v>4</v>
      </c>
      <c r="M61" s="27">
        <v>0</v>
      </c>
      <c r="N61" s="46" t="s">
        <v>146</v>
      </c>
      <c r="O61" s="39">
        <v>0.07137881987977412</v>
      </c>
      <c r="P61" s="33">
        <f t="shared" si="5"/>
        <v>1884.4008448260367</v>
      </c>
      <c r="Q61" s="33">
        <f t="shared" si="6"/>
        <v>0.07137881987977412</v>
      </c>
    </row>
    <row r="62" spans="2:17" ht="12.75">
      <c r="B62" s="36"/>
      <c r="C62" s="11"/>
      <c r="D62" s="4" t="s">
        <v>25</v>
      </c>
      <c r="E62" s="7">
        <v>82081</v>
      </c>
      <c r="F62" s="5">
        <v>5158</v>
      </c>
      <c r="G62" s="5">
        <v>1099</v>
      </c>
      <c r="H62" s="19">
        <f>G62*10000/E62</f>
        <v>133.8921309438238</v>
      </c>
      <c r="I62" s="19">
        <f t="shared" si="7"/>
        <v>628.4036500529965</v>
      </c>
      <c r="J62" s="19">
        <f t="shared" si="11"/>
        <v>866.9891165521218</v>
      </c>
      <c r="K62" s="5">
        <v>1</v>
      </c>
      <c r="L62" s="2">
        <v>4</v>
      </c>
      <c r="M62" s="19">
        <f>G62/L62/1650</f>
        <v>0.1665151515151515</v>
      </c>
      <c r="N62" s="45">
        <v>1</v>
      </c>
      <c r="O62" s="38">
        <f>M62*N62</f>
        <v>0.1665151515151515</v>
      </c>
      <c r="P62" s="33">
        <f t="shared" si="5"/>
        <v>3558.166683785736</v>
      </c>
      <c r="Q62" s="33">
        <f t="shared" si="6"/>
        <v>0.13477904105249</v>
      </c>
    </row>
    <row r="63" spans="2:17" ht="12.75">
      <c r="B63" s="36"/>
      <c r="C63" s="11"/>
      <c r="D63" s="24" t="s">
        <v>16</v>
      </c>
      <c r="E63" s="25">
        <v>65196</v>
      </c>
      <c r="F63" s="26">
        <v>0</v>
      </c>
      <c r="G63" s="26">
        <v>0</v>
      </c>
      <c r="H63" s="27">
        <v>0</v>
      </c>
      <c r="I63" s="27">
        <f t="shared" si="7"/>
        <v>0</v>
      </c>
      <c r="J63" s="27">
        <f t="shared" si="11"/>
        <v>866.9891165521218</v>
      </c>
      <c r="K63" s="26">
        <v>0</v>
      </c>
      <c r="L63" s="2">
        <v>4</v>
      </c>
      <c r="M63" s="27">
        <v>0</v>
      </c>
      <c r="N63" s="46" t="s">
        <v>146</v>
      </c>
      <c r="O63" s="39">
        <v>0.1070534515960836</v>
      </c>
      <c r="P63" s="33">
        <f t="shared" si="5"/>
        <v>2826.2111221366067</v>
      </c>
      <c r="Q63" s="33">
        <f t="shared" si="6"/>
        <v>0.1070534515960836</v>
      </c>
    </row>
    <row r="64" spans="2:17" ht="12.75">
      <c r="B64" s="36"/>
      <c r="C64" s="11"/>
      <c r="D64" s="24" t="s">
        <v>20</v>
      </c>
      <c r="E64" s="25">
        <v>154440</v>
      </c>
      <c r="F64" s="26">
        <v>0</v>
      </c>
      <c r="G64" s="26">
        <v>0</v>
      </c>
      <c r="H64" s="27">
        <v>0</v>
      </c>
      <c r="I64" s="27">
        <f t="shared" si="7"/>
        <v>0</v>
      </c>
      <c r="J64" s="27">
        <f t="shared" si="11"/>
        <v>866.9891165521218</v>
      </c>
      <c r="K64" s="26">
        <v>0</v>
      </c>
      <c r="L64" s="2">
        <v>4</v>
      </c>
      <c r="M64" s="27">
        <v>0</v>
      </c>
      <c r="N64" s="46" t="s">
        <v>146</v>
      </c>
      <c r="O64" s="39">
        <v>0.2535943165914956</v>
      </c>
      <c r="P64" s="33">
        <f t="shared" si="5"/>
        <v>6694.889958015485</v>
      </c>
      <c r="Q64" s="33">
        <f t="shared" si="6"/>
        <v>0.2535943165914956</v>
      </c>
    </row>
    <row r="65" spans="2:17" ht="12.75">
      <c r="B65" s="36"/>
      <c r="C65" s="11"/>
      <c r="D65" s="24" t="s">
        <v>22</v>
      </c>
      <c r="E65" s="25">
        <v>105943</v>
      </c>
      <c r="F65" s="26">
        <v>0</v>
      </c>
      <c r="G65" s="26">
        <v>0</v>
      </c>
      <c r="H65" s="27">
        <v>0</v>
      </c>
      <c r="I65" s="27">
        <f t="shared" si="7"/>
        <v>0</v>
      </c>
      <c r="J65" s="27">
        <f t="shared" si="11"/>
        <v>866.9891165521218</v>
      </c>
      <c r="K65" s="26">
        <v>0</v>
      </c>
      <c r="L65" s="2">
        <v>4</v>
      </c>
      <c r="M65" s="27">
        <v>0</v>
      </c>
      <c r="N65" s="46" t="s">
        <v>146</v>
      </c>
      <c r="O65" s="39">
        <v>0.17396103783121486</v>
      </c>
      <c r="P65" s="33">
        <f t="shared" si="5"/>
        <v>4592.571398744072</v>
      </c>
      <c r="Q65" s="33">
        <f t="shared" si="6"/>
        <v>0.17396103783121486</v>
      </c>
    </row>
    <row r="66" spans="2:15" ht="33.75">
      <c r="B66" s="36"/>
      <c r="C66" s="11" t="s">
        <v>58</v>
      </c>
      <c r="D66" s="4" t="s">
        <v>99</v>
      </c>
      <c r="E66" s="7">
        <v>3271206</v>
      </c>
      <c r="F66" s="5">
        <v>23614</v>
      </c>
      <c r="G66" s="5">
        <v>5110</v>
      </c>
      <c r="H66" s="19">
        <f aca="true" t="shared" si="12" ref="H66:H98">G66*10000/E66</f>
        <v>15.621150120169748</v>
      </c>
      <c r="I66" s="19">
        <f t="shared" si="7"/>
        <v>72.18744401911711</v>
      </c>
      <c r="J66" s="19">
        <f>SUM($F$66)*10000/$E$7</f>
        <v>72.18744401911711</v>
      </c>
      <c r="K66" s="5">
        <v>8</v>
      </c>
      <c r="L66" s="2">
        <v>4</v>
      </c>
      <c r="M66" s="19">
        <f aca="true" t="shared" si="13" ref="M66:M94">G66/L66/1650</f>
        <v>0.7742424242424243</v>
      </c>
      <c r="N66" s="44">
        <v>1.03</v>
      </c>
      <c r="O66" s="37">
        <f aca="true" t="shared" si="14" ref="O66:O94">M66*N66</f>
        <v>0.797469696969697</v>
      </c>
    </row>
    <row r="67" spans="2:15" ht="22.5">
      <c r="B67" s="36"/>
      <c r="C67" s="11" t="s">
        <v>55</v>
      </c>
      <c r="D67" s="4" t="s">
        <v>21</v>
      </c>
      <c r="E67" s="7">
        <v>100726</v>
      </c>
      <c r="F67" s="5">
        <v>87514</v>
      </c>
      <c r="G67" s="5">
        <v>21686</v>
      </c>
      <c r="H67" s="19">
        <f t="shared" si="12"/>
        <v>2152.9694418521535</v>
      </c>
      <c r="I67" s="19">
        <f t="shared" si="7"/>
        <v>8688.322776641582</v>
      </c>
      <c r="J67" s="19">
        <f aca="true" t="shared" si="15" ref="J67:J88">SUM($F$67:$F$88)*10000/$E$7</f>
        <v>9861.494506918854</v>
      </c>
      <c r="K67" s="5">
        <v>2</v>
      </c>
      <c r="L67" s="2">
        <v>4</v>
      </c>
      <c r="M67" s="19">
        <f t="shared" si="13"/>
        <v>3.2857575757575757</v>
      </c>
      <c r="N67" s="45">
        <v>1</v>
      </c>
      <c r="O67" s="38">
        <f t="shared" si="14"/>
        <v>3.2857575757575757</v>
      </c>
    </row>
    <row r="68" spans="2:15" ht="12.75">
      <c r="B68" s="36"/>
      <c r="C68" s="11"/>
      <c r="D68" s="4" t="s">
        <v>12</v>
      </c>
      <c r="E68" s="7">
        <v>90268</v>
      </c>
      <c r="F68" s="5">
        <v>56114</v>
      </c>
      <c r="G68" s="5">
        <v>12646</v>
      </c>
      <c r="H68" s="19">
        <f t="shared" si="12"/>
        <v>1400.9394248238577</v>
      </c>
      <c r="I68" s="19">
        <f t="shared" si="7"/>
        <v>6216.377896929144</v>
      </c>
      <c r="J68" s="19">
        <f t="shared" si="15"/>
        <v>9861.494506918854</v>
      </c>
      <c r="K68" s="5">
        <v>1</v>
      </c>
      <c r="L68" s="2">
        <v>4</v>
      </c>
      <c r="M68" s="19">
        <f t="shared" si="13"/>
        <v>1.916060606060606</v>
      </c>
      <c r="N68" s="45">
        <v>1</v>
      </c>
      <c r="O68" s="38">
        <f t="shared" si="14"/>
        <v>1.916060606060606</v>
      </c>
    </row>
    <row r="69" spans="2:15" ht="12.75">
      <c r="B69" s="36"/>
      <c r="C69" s="11"/>
      <c r="D69" s="4" t="s">
        <v>13</v>
      </c>
      <c r="E69" s="7">
        <v>128093</v>
      </c>
      <c r="F69" s="5">
        <v>202234</v>
      </c>
      <c r="G69" s="5">
        <v>38705</v>
      </c>
      <c r="H69" s="19">
        <f t="shared" si="12"/>
        <v>3021.6327199768916</v>
      </c>
      <c r="I69" s="19">
        <f t="shared" si="7"/>
        <v>15788.060237483704</v>
      </c>
      <c r="J69" s="19">
        <f t="shared" si="15"/>
        <v>9861.494506918854</v>
      </c>
      <c r="K69" s="5">
        <v>6</v>
      </c>
      <c r="L69" s="2">
        <v>4</v>
      </c>
      <c r="M69" s="19">
        <f t="shared" si="13"/>
        <v>5.864393939393939</v>
      </c>
      <c r="N69" s="45">
        <v>1</v>
      </c>
      <c r="O69" s="38">
        <f t="shared" si="14"/>
        <v>5.864393939393939</v>
      </c>
    </row>
    <row r="70" spans="2:15" ht="12.75">
      <c r="B70" s="36"/>
      <c r="C70" s="11"/>
      <c r="D70" s="4" t="s">
        <v>29</v>
      </c>
      <c r="E70" s="7">
        <v>58605</v>
      </c>
      <c r="F70" s="5">
        <v>29054</v>
      </c>
      <c r="G70" s="5">
        <v>6574</v>
      </c>
      <c r="H70" s="19">
        <f t="shared" si="12"/>
        <v>1121.7472911867587</v>
      </c>
      <c r="I70" s="19">
        <f t="shared" si="7"/>
        <v>4957.597474618206</v>
      </c>
      <c r="J70" s="19">
        <f t="shared" si="15"/>
        <v>9861.494506918854</v>
      </c>
      <c r="K70" s="5">
        <v>1</v>
      </c>
      <c r="L70" s="2">
        <v>4</v>
      </c>
      <c r="M70" s="19">
        <f t="shared" si="13"/>
        <v>0.9960606060606061</v>
      </c>
      <c r="N70" s="44">
        <f>J70/I70*0.7</f>
        <v>1.3924176357974312</v>
      </c>
      <c r="O70" s="37">
        <f t="shared" si="14"/>
        <v>1.3869323542018657</v>
      </c>
    </row>
    <row r="71" spans="2:15" ht="12.75">
      <c r="B71" s="36"/>
      <c r="C71" s="11"/>
      <c r="D71" s="4" t="s">
        <v>24</v>
      </c>
      <c r="E71" s="7">
        <v>106676</v>
      </c>
      <c r="F71" s="5">
        <v>45427</v>
      </c>
      <c r="G71" s="5">
        <v>10418</v>
      </c>
      <c r="H71" s="19">
        <f t="shared" si="12"/>
        <v>976.6020473208595</v>
      </c>
      <c r="I71" s="19">
        <f t="shared" si="7"/>
        <v>4258.408639244066</v>
      </c>
      <c r="J71" s="19">
        <f t="shared" si="15"/>
        <v>9861.494506918854</v>
      </c>
      <c r="K71" s="5">
        <v>2</v>
      </c>
      <c r="L71" s="2">
        <v>4</v>
      </c>
      <c r="M71" s="19">
        <f t="shared" si="13"/>
        <v>1.5784848484848484</v>
      </c>
      <c r="N71" s="44">
        <f>J71/I71*0.7</f>
        <v>1.6210389231383382</v>
      </c>
      <c r="O71" s="37">
        <f t="shared" si="14"/>
        <v>2.5587853789780617</v>
      </c>
    </row>
    <row r="72" spans="2:15" ht="12.75">
      <c r="B72" s="36"/>
      <c r="C72" s="11"/>
      <c r="D72" s="4" t="s">
        <v>18</v>
      </c>
      <c r="E72" s="7">
        <v>245944</v>
      </c>
      <c r="F72" s="5">
        <v>168941</v>
      </c>
      <c r="G72" s="5">
        <v>34238</v>
      </c>
      <c r="H72" s="19">
        <f t="shared" si="12"/>
        <v>1392.1055199557622</v>
      </c>
      <c r="I72" s="19">
        <f t="shared" si="7"/>
        <v>6869.084019126305</v>
      </c>
      <c r="J72" s="19">
        <f t="shared" si="15"/>
        <v>9861.494506918854</v>
      </c>
      <c r="K72" s="5">
        <v>5</v>
      </c>
      <c r="L72" s="2">
        <v>4</v>
      </c>
      <c r="M72" s="19">
        <f t="shared" si="13"/>
        <v>5.1875757575757575</v>
      </c>
      <c r="N72" s="45">
        <v>1</v>
      </c>
      <c r="O72" s="38">
        <f t="shared" si="14"/>
        <v>5.1875757575757575</v>
      </c>
    </row>
    <row r="73" spans="2:15" ht="12.75">
      <c r="B73" s="36"/>
      <c r="C73" s="11"/>
      <c r="D73" s="4" t="s">
        <v>19</v>
      </c>
      <c r="E73" s="7">
        <v>122128</v>
      </c>
      <c r="F73" s="5">
        <v>81228</v>
      </c>
      <c r="G73" s="5">
        <v>16817</v>
      </c>
      <c r="H73" s="19">
        <f t="shared" si="12"/>
        <v>1376.9979038385957</v>
      </c>
      <c r="I73" s="19">
        <f t="shared" si="7"/>
        <v>6651.054631206603</v>
      </c>
      <c r="J73" s="19">
        <f t="shared" si="15"/>
        <v>9861.494506918854</v>
      </c>
      <c r="K73" s="5">
        <v>3</v>
      </c>
      <c r="L73" s="2">
        <v>4</v>
      </c>
      <c r="M73" s="19">
        <f t="shared" si="13"/>
        <v>2.548030303030303</v>
      </c>
      <c r="N73" s="45">
        <v>1</v>
      </c>
      <c r="O73" s="38">
        <f t="shared" si="14"/>
        <v>2.548030303030303</v>
      </c>
    </row>
    <row r="74" spans="2:15" ht="12.75">
      <c r="B74" s="36"/>
      <c r="C74" s="11"/>
      <c r="D74" s="54" t="s">
        <v>151</v>
      </c>
      <c r="E74" s="7">
        <v>1002211</v>
      </c>
      <c r="F74" s="5">
        <v>1171841</v>
      </c>
      <c r="G74" s="5">
        <v>231400</v>
      </c>
      <c r="H74" s="19">
        <f t="shared" si="12"/>
        <v>2308.895033081856</v>
      </c>
      <c r="I74" s="19">
        <f t="shared" si="7"/>
        <v>11692.557754804127</v>
      </c>
      <c r="J74" s="19">
        <f t="shared" si="15"/>
        <v>9861.494506918854</v>
      </c>
      <c r="K74" s="5">
        <v>40</v>
      </c>
      <c r="L74" s="2">
        <v>4</v>
      </c>
      <c r="M74" s="19">
        <f t="shared" si="13"/>
        <v>35.06060606060606</v>
      </c>
      <c r="N74" s="45">
        <v>1</v>
      </c>
      <c r="O74" s="38">
        <f t="shared" si="14"/>
        <v>35.06060606060606</v>
      </c>
    </row>
    <row r="75" spans="2:15" ht="12.75">
      <c r="B75" s="36"/>
      <c r="C75" s="11"/>
      <c r="D75" s="54" t="s">
        <v>152</v>
      </c>
      <c r="E75" s="7">
        <v>283117</v>
      </c>
      <c r="F75" s="5">
        <v>242760</v>
      </c>
      <c r="G75" s="5">
        <v>44186</v>
      </c>
      <c r="H75" s="19">
        <f t="shared" si="12"/>
        <v>1560.6975208129502</v>
      </c>
      <c r="I75" s="19">
        <f t="shared" si="7"/>
        <v>8574.546918765034</v>
      </c>
      <c r="J75" s="19">
        <f t="shared" si="15"/>
        <v>9861.494506918854</v>
      </c>
      <c r="K75" s="5">
        <v>12</v>
      </c>
      <c r="L75" s="2">
        <v>4</v>
      </c>
      <c r="M75" s="19">
        <f t="shared" si="13"/>
        <v>6.694848484848485</v>
      </c>
      <c r="N75" s="45">
        <v>1</v>
      </c>
      <c r="O75" s="38">
        <f t="shared" si="14"/>
        <v>6.694848484848485</v>
      </c>
    </row>
    <row r="76" spans="2:15" ht="12.75">
      <c r="B76" s="36"/>
      <c r="C76" s="11"/>
      <c r="D76" s="54" t="s">
        <v>153</v>
      </c>
      <c r="E76" s="7">
        <v>310748</v>
      </c>
      <c r="F76" s="5">
        <v>182054</v>
      </c>
      <c r="G76" s="5">
        <v>38400</v>
      </c>
      <c r="H76" s="19">
        <f t="shared" si="12"/>
        <v>1235.7279853772188</v>
      </c>
      <c r="I76" s="19">
        <f t="shared" si="7"/>
        <v>5858.57350650688</v>
      </c>
      <c r="J76" s="19">
        <f t="shared" si="15"/>
        <v>9861.494506918854</v>
      </c>
      <c r="K76" s="5">
        <v>8</v>
      </c>
      <c r="L76" s="2">
        <v>4</v>
      </c>
      <c r="M76" s="19">
        <f t="shared" si="13"/>
        <v>5.818181818181818</v>
      </c>
      <c r="N76" s="44">
        <f>J76/I76*0.7</f>
        <v>1.1782810520643403</v>
      </c>
      <c r="O76" s="37">
        <f t="shared" si="14"/>
        <v>6.855453393828889</v>
      </c>
    </row>
    <row r="77" spans="2:15" ht="12.75">
      <c r="B77" s="36"/>
      <c r="C77" s="11"/>
      <c r="D77" s="4" t="s">
        <v>17</v>
      </c>
      <c r="E77" s="7">
        <v>50763</v>
      </c>
      <c r="F77" s="5">
        <v>61145</v>
      </c>
      <c r="G77" s="5">
        <v>12305</v>
      </c>
      <c r="H77" s="19">
        <f t="shared" si="12"/>
        <v>2424.0096133010265</v>
      </c>
      <c r="I77" s="19">
        <f t="shared" si="7"/>
        <v>12045.190394578729</v>
      </c>
      <c r="J77" s="19">
        <f t="shared" si="15"/>
        <v>9861.494506918854</v>
      </c>
      <c r="K77" s="5">
        <v>2</v>
      </c>
      <c r="L77" s="2">
        <v>4</v>
      </c>
      <c r="M77" s="19">
        <f t="shared" si="13"/>
        <v>1.8643939393939395</v>
      </c>
      <c r="N77" s="45">
        <v>1</v>
      </c>
      <c r="O77" s="38">
        <f t="shared" si="14"/>
        <v>1.8643939393939395</v>
      </c>
    </row>
    <row r="78" spans="2:15" ht="12.75">
      <c r="B78" s="36"/>
      <c r="C78" s="11"/>
      <c r="D78" s="4" t="s">
        <v>10</v>
      </c>
      <c r="E78" s="7">
        <v>117199</v>
      </c>
      <c r="F78" s="5">
        <v>95002</v>
      </c>
      <c r="G78" s="5">
        <v>18888</v>
      </c>
      <c r="H78" s="19">
        <f t="shared" si="12"/>
        <v>1611.6178465686567</v>
      </c>
      <c r="I78" s="19">
        <f t="shared" si="7"/>
        <v>8106.04186042543</v>
      </c>
      <c r="J78" s="19">
        <f t="shared" si="15"/>
        <v>9861.494506918854</v>
      </c>
      <c r="K78" s="5">
        <v>3</v>
      </c>
      <c r="L78" s="2">
        <v>4</v>
      </c>
      <c r="M78" s="19">
        <f t="shared" si="13"/>
        <v>2.861818181818182</v>
      </c>
      <c r="N78" s="45">
        <v>1</v>
      </c>
      <c r="O78" s="38">
        <f t="shared" si="14"/>
        <v>2.861818181818182</v>
      </c>
    </row>
    <row r="79" spans="2:15" ht="12.75">
      <c r="B79" s="36"/>
      <c r="C79" s="11"/>
      <c r="D79" s="4" t="s">
        <v>26</v>
      </c>
      <c r="E79" s="7">
        <v>198630</v>
      </c>
      <c r="F79" s="5">
        <v>67726</v>
      </c>
      <c r="G79" s="5">
        <v>13027</v>
      </c>
      <c r="H79" s="19">
        <f t="shared" si="12"/>
        <v>655.8425212707043</v>
      </c>
      <c r="I79" s="19">
        <f t="shared" si="7"/>
        <v>3409.6561445904445</v>
      </c>
      <c r="J79" s="19">
        <f t="shared" si="15"/>
        <v>9861.494506918854</v>
      </c>
      <c r="K79" s="5">
        <v>5</v>
      </c>
      <c r="L79" s="2">
        <v>4</v>
      </c>
      <c r="M79" s="19">
        <f t="shared" si="13"/>
        <v>1.9737878787878789</v>
      </c>
      <c r="N79" s="44">
        <f>J79/I79*0.7</f>
        <v>2.0245578621747993</v>
      </c>
      <c r="O79" s="37">
        <f t="shared" si="14"/>
        <v>3.9960477682653197</v>
      </c>
    </row>
    <row r="80" spans="2:15" ht="12.75">
      <c r="B80" s="36"/>
      <c r="C80" s="11"/>
      <c r="D80" s="4" t="s">
        <v>27</v>
      </c>
      <c r="E80" s="7">
        <v>182165</v>
      </c>
      <c r="F80" s="5">
        <v>219502</v>
      </c>
      <c r="G80" s="5">
        <v>40949</v>
      </c>
      <c r="H80" s="19">
        <f t="shared" si="12"/>
        <v>2247.9071171739906</v>
      </c>
      <c r="I80" s="19">
        <f t="shared" si="7"/>
        <v>12049.62533966459</v>
      </c>
      <c r="J80" s="19">
        <f t="shared" si="15"/>
        <v>9861.494506918854</v>
      </c>
      <c r="K80" s="5">
        <v>5</v>
      </c>
      <c r="L80" s="2">
        <v>4</v>
      </c>
      <c r="M80" s="19">
        <f t="shared" si="13"/>
        <v>6.204393939393939</v>
      </c>
      <c r="N80" s="45">
        <v>1</v>
      </c>
      <c r="O80" s="38">
        <f t="shared" si="14"/>
        <v>6.204393939393939</v>
      </c>
    </row>
    <row r="81" spans="2:15" ht="12.75">
      <c r="B81" s="36"/>
      <c r="C81" s="11"/>
      <c r="D81" s="4" t="s">
        <v>14</v>
      </c>
      <c r="E81" s="7">
        <v>114138</v>
      </c>
      <c r="F81" s="5">
        <v>48775</v>
      </c>
      <c r="G81" s="5">
        <v>13529</v>
      </c>
      <c r="H81" s="19">
        <f t="shared" si="12"/>
        <v>1185.3195254866916</v>
      </c>
      <c r="I81" s="19">
        <f t="shared" si="7"/>
        <v>4273.335786504056</v>
      </c>
      <c r="J81" s="19">
        <f t="shared" si="15"/>
        <v>9861.494506918854</v>
      </c>
      <c r="K81" s="5">
        <v>1</v>
      </c>
      <c r="L81" s="2">
        <v>4</v>
      </c>
      <c r="M81" s="19">
        <f t="shared" si="13"/>
        <v>2.049848484848485</v>
      </c>
      <c r="N81" s="44">
        <f>J81/I81*0.7</f>
        <v>1.6153764879989605</v>
      </c>
      <c r="O81" s="37">
        <f t="shared" si="14"/>
        <v>3.311277046384536</v>
      </c>
    </row>
    <row r="82" spans="2:15" ht="12.75">
      <c r="B82" s="36"/>
      <c r="C82" s="11"/>
      <c r="D82" s="4" t="s">
        <v>15</v>
      </c>
      <c r="E82" s="7">
        <v>153239</v>
      </c>
      <c r="F82" s="5">
        <v>149700</v>
      </c>
      <c r="G82" s="5">
        <v>27797</v>
      </c>
      <c r="H82" s="19">
        <f t="shared" si="12"/>
        <v>1813.9638081689386</v>
      </c>
      <c r="I82" s="19">
        <f t="shared" si="7"/>
        <v>9769.053569913664</v>
      </c>
      <c r="J82" s="19">
        <f t="shared" si="15"/>
        <v>9861.494506918854</v>
      </c>
      <c r="K82" s="5">
        <v>5</v>
      </c>
      <c r="L82" s="2">
        <v>4</v>
      </c>
      <c r="M82" s="19">
        <f t="shared" si="13"/>
        <v>4.211666666666667</v>
      </c>
      <c r="N82" s="45">
        <v>1</v>
      </c>
      <c r="O82" s="38">
        <f t="shared" si="14"/>
        <v>4.211666666666667</v>
      </c>
    </row>
    <row r="83" spans="2:15" ht="12.75">
      <c r="B83" s="36"/>
      <c r="C83" s="11"/>
      <c r="D83" s="4" t="s">
        <v>23</v>
      </c>
      <c r="E83" s="7">
        <v>43470</v>
      </c>
      <c r="F83" s="5">
        <v>60576</v>
      </c>
      <c r="G83" s="5">
        <v>10572</v>
      </c>
      <c r="H83" s="19">
        <f t="shared" si="12"/>
        <v>2432.022084195997</v>
      </c>
      <c r="I83" s="19">
        <f t="shared" si="7"/>
        <v>13935.127674258109</v>
      </c>
      <c r="J83" s="19">
        <f t="shared" si="15"/>
        <v>9861.494506918854</v>
      </c>
      <c r="K83" s="5">
        <v>1</v>
      </c>
      <c r="L83" s="2">
        <v>4</v>
      </c>
      <c r="M83" s="19">
        <f t="shared" si="13"/>
        <v>1.6018181818181818</v>
      </c>
      <c r="N83" s="45">
        <v>1</v>
      </c>
      <c r="O83" s="38">
        <f t="shared" si="14"/>
        <v>1.6018181818181818</v>
      </c>
    </row>
    <row r="84" spans="2:15" ht="12.75">
      <c r="B84" s="36"/>
      <c r="C84" s="11"/>
      <c r="D84" s="4" t="s">
        <v>25</v>
      </c>
      <c r="E84" s="7">
        <v>82081</v>
      </c>
      <c r="F84" s="5">
        <v>36662</v>
      </c>
      <c r="G84" s="5">
        <v>7774</v>
      </c>
      <c r="H84" s="19">
        <f t="shared" si="12"/>
        <v>947.1132174315615</v>
      </c>
      <c r="I84" s="19">
        <f t="shared" si="7"/>
        <v>4466.563516526358</v>
      </c>
      <c r="J84" s="19">
        <f t="shared" si="15"/>
        <v>9861.494506918854</v>
      </c>
      <c r="K84" s="5">
        <v>2</v>
      </c>
      <c r="L84" s="2">
        <v>4</v>
      </c>
      <c r="M84" s="19">
        <f t="shared" si="13"/>
        <v>1.177878787878788</v>
      </c>
      <c r="N84" s="44">
        <f>J84/I84*0.7</f>
        <v>1.5454937849426775</v>
      </c>
      <c r="O84" s="37">
        <f t="shared" si="14"/>
        <v>1.8204043460824813</v>
      </c>
    </row>
    <row r="85" spans="2:15" ht="12.75">
      <c r="B85" s="36"/>
      <c r="C85" s="11"/>
      <c r="D85" s="4" t="s">
        <v>28</v>
      </c>
      <c r="E85" s="7">
        <v>193781</v>
      </c>
      <c r="F85" s="5">
        <v>24626</v>
      </c>
      <c r="G85" s="5">
        <v>5851</v>
      </c>
      <c r="H85" s="19">
        <f t="shared" si="12"/>
        <v>301.9387865683426</v>
      </c>
      <c r="I85" s="19">
        <f t="shared" si="7"/>
        <v>1270.8160242748256</v>
      </c>
      <c r="J85" s="19">
        <f t="shared" si="15"/>
        <v>9861.494506918854</v>
      </c>
      <c r="K85" s="5">
        <v>2</v>
      </c>
      <c r="L85" s="2">
        <v>4</v>
      </c>
      <c r="M85" s="19">
        <f t="shared" si="13"/>
        <v>0.8865151515151515</v>
      </c>
      <c r="N85" s="44">
        <f>J85/I85*0.7</f>
        <v>5.431979155898927</v>
      </c>
      <c r="O85" s="37">
        <f t="shared" si="14"/>
        <v>4.815531824418882</v>
      </c>
    </row>
    <row r="86" spans="2:15" ht="12.75">
      <c r="B86" s="36"/>
      <c r="C86" s="11"/>
      <c r="D86" s="4" t="s">
        <v>16</v>
      </c>
      <c r="E86" s="7">
        <v>65196</v>
      </c>
      <c r="F86" s="5">
        <v>47064</v>
      </c>
      <c r="G86" s="5">
        <v>9778</v>
      </c>
      <c r="H86" s="19">
        <f t="shared" si="12"/>
        <v>1499.7852628995645</v>
      </c>
      <c r="I86" s="19">
        <f aca="true" t="shared" si="16" ref="I86:I142">F86*10000/E86</f>
        <v>7218.84778207252</v>
      </c>
      <c r="J86" s="19">
        <f t="shared" si="15"/>
        <v>9861.494506918854</v>
      </c>
      <c r="K86" s="5">
        <v>2</v>
      </c>
      <c r="L86" s="2">
        <v>4</v>
      </c>
      <c r="M86" s="19">
        <f t="shared" si="13"/>
        <v>1.4815151515151515</v>
      </c>
      <c r="N86" s="45">
        <v>1</v>
      </c>
      <c r="O86" s="38">
        <f t="shared" si="14"/>
        <v>1.4815151515151515</v>
      </c>
    </row>
    <row r="87" spans="2:15" ht="12.75">
      <c r="B87" s="36"/>
      <c r="C87" s="11"/>
      <c r="D87" s="4" t="s">
        <v>20</v>
      </c>
      <c r="E87" s="7">
        <v>154440</v>
      </c>
      <c r="F87" s="5">
        <v>88013</v>
      </c>
      <c r="G87" s="5">
        <v>16308</v>
      </c>
      <c r="H87" s="19">
        <f t="shared" si="12"/>
        <v>1055.944055944056</v>
      </c>
      <c r="I87" s="19">
        <f t="shared" si="16"/>
        <v>5698.8474488474485</v>
      </c>
      <c r="J87" s="19">
        <f t="shared" si="15"/>
        <v>9861.494506918854</v>
      </c>
      <c r="K87" s="5">
        <v>2</v>
      </c>
      <c r="L87" s="2">
        <v>4</v>
      </c>
      <c r="M87" s="19">
        <f t="shared" si="13"/>
        <v>2.4709090909090907</v>
      </c>
      <c r="N87" s="44">
        <f>J87/I87*0.7</f>
        <v>1.2113056572937901</v>
      </c>
      <c r="O87" s="37">
        <f t="shared" si="14"/>
        <v>2.9930261604768376</v>
      </c>
    </row>
    <row r="88" spans="2:15" ht="12.75">
      <c r="B88" s="36"/>
      <c r="C88" s="11"/>
      <c r="D88" s="4" t="s">
        <v>22</v>
      </c>
      <c r="E88" s="7">
        <v>105943</v>
      </c>
      <c r="F88" s="5">
        <v>59940</v>
      </c>
      <c r="G88" s="5">
        <v>11093</v>
      </c>
      <c r="H88" s="19">
        <f t="shared" si="12"/>
        <v>1047.0724823725966</v>
      </c>
      <c r="I88" s="19">
        <f t="shared" si="16"/>
        <v>5657.75936116591</v>
      </c>
      <c r="J88" s="19">
        <f t="shared" si="15"/>
        <v>9861.494506918854</v>
      </c>
      <c r="K88" s="5">
        <v>2</v>
      </c>
      <c r="L88" s="2">
        <v>4</v>
      </c>
      <c r="M88" s="19">
        <f t="shared" si="13"/>
        <v>1.6807575757575757</v>
      </c>
      <c r="N88" s="44">
        <f>J88/I88*0.7</f>
        <v>1.2201024671046927</v>
      </c>
      <c r="O88" s="37">
        <f t="shared" si="14"/>
        <v>2.0506964647867205</v>
      </c>
    </row>
    <row r="89" spans="2:15" ht="22.5">
      <c r="B89" s="36"/>
      <c r="C89" s="11" t="s">
        <v>60</v>
      </c>
      <c r="D89" s="4" t="s">
        <v>99</v>
      </c>
      <c r="E89" s="7">
        <v>3271206</v>
      </c>
      <c r="F89" s="5">
        <v>202879</v>
      </c>
      <c r="G89" s="5">
        <v>41609</v>
      </c>
      <c r="H89" s="19">
        <f t="shared" si="12"/>
        <v>127.1977368591278</v>
      </c>
      <c r="I89" s="19">
        <f t="shared" si="16"/>
        <v>620.1963434892208</v>
      </c>
      <c r="J89" s="19">
        <f>SUM($F$89)*10000/$E$7</f>
        <v>620.1963434892208</v>
      </c>
      <c r="K89" s="5">
        <v>8</v>
      </c>
      <c r="L89" s="2">
        <v>4</v>
      </c>
      <c r="M89" s="19">
        <f t="shared" si="13"/>
        <v>6.30439393939394</v>
      </c>
      <c r="N89" s="44">
        <v>1.03</v>
      </c>
      <c r="O89" s="37">
        <f t="shared" si="14"/>
        <v>6.493525757575758</v>
      </c>
    </row>
    <row r="90" spans="2:15" ht="33.75">
      <c r="B90" s="36"/>
      <c r="C90" s="11" t="s">
        <v>61</v>
      </c>
      <c r="D90" s="4" t="s">
        <v>99</v>
      </c>
      <c r="E90" s="7">
        <v>3271206</v>
      </c>
      <c r="F90" s="5">
        <v>8203</v>
      </c>
      <c r="G90" s="5">
        <v>1474</v>
      </c>
      <c r="H90" s="19">
        <f t="shared" si="12"/>
        <v>4.505983420182037</v>
      </c>
      <c r="I90" s="19">
        <f t="shared" si="16"/>
        <v>25.076378558855662</v>
      </c>
      <c r="J90" s="19">
        <f>SUM($F$90)*10000/$E$7</f>
        <v>25.076378558855662</v>
      </c>
      <c r="K90" s="5">
        <v>1</v>
      </c>
      <c r="L90" s="2">
        <v>4</v>
      </c>
      <c r="M90" s="19">
        <f t="shared" si="13"/>
        <v>0.22333333333333333</v>
      </c>
      <c r="N90" s="44">
        <v>1.03</v>
      </c>
      <c r="O90" s="37">
        <f t="shared" si="14"/>
        <v>0.23003333333333334</v>
      </c>
    </row>
    <row r="91" spans="2:15" ht="22.5">
      <c r="B91" s="36"/>
      <c r="C91" s="11" t="s">
        <v>62</v>
      </c>
      <c r="D91" s="4" t="s">
        <v>99</v>
      </c>
      <c r="E91" s="7">
        <v>3271206</v>
      </c>
      <c r="F91" s="5">
        <v>62868</v>
      </c>
      <c r="G91" s="5">
        <v>12691</v>
      </c>
      <c r="H91" s="19">
        <f t="shared" si="12"/>
        <v>38.79608927105171</v>
      </c>
      <c r="I91" s="19">
        <f t="shared" si="16"/>
        <v>192.18600112619015</v>
      </c>
      <c r="J91" s="19">
        <f>SUM($F$91)*10000/$E$7</f>
        <v>192.18600112619015</v>
      </c>
      <c r="K91" s="5">
        <v>10</v>
      </c>
      <c r="L91" s="2">
        <v>4</v>
      </c>
      <c r="M91" s="19">
        <f t="shared" si="13"/>
        <v>1.9228787878787879</v>
      </c>
      <c r="N91" s="44">
        <v>1.03</v>
      </c>
      <c r="O91" s="37">
        <f t="shared" si="14"/>
        <v>1.9805651515151514</v>
      </c>
    </row>
    <row r="92" spans="2:15" ht="33.75">
      <c r="B92" s="36"/>
      <c r="C92" s="11" t="s">
        <v>78</v>
      </c>
      <c r="D92" s="4" t="s">
        <v>99</v>
      </c>
      <c r="E92" s="7">
        <v>3271206</v>
      </c>
      <c r="F92" s="5">
        <v>83885</v>
      </c>
      <c r="G92" s="5">
        <v>10814</v>
      </c>
      <c r="H92" s="19">
        <f t="shared" si="12"/>
        <v>33.058144305188975</v>
      </c>
      <c r="I92" s="19">
        <f t="shared" si="16"/>
        <v>256.43447707053605</v>
      </c>
      <c r="J92" s="19">
        <f>SUM($F$92)*10000/$E$7</f>
        <v>256.43447707053605</v>
      </c>
      <c r="K92" s="5">
        <v>4</v>
      </c>
      <c r="L92" s="2">
        <v>4</v>
      </c>
      <c r="M92" s="19">
        <f t="shared" si="13"/>
        <v>1.6384848484848484</v>
      </c>
      <c r="N92" s="44">
        <v>1.03</v>
      </c>
      <c r="O92" s="37">
        <f t="shared" si="14"/>
        <v>1.6876393939393939</v>
      </c>
    </row>
    <row r="93" spans="2:15" ht="22.5">
      <c r="B93" s="36"/>
      <c r="C93" s="11" t="s">
        <v>2</v>
      </c>
      <c r="D93" s="4" t="s">
        <v>99</v>
      </c>
      <c r="E93" s="7">
        <v>3271206</v>
      </c>
      <c r="F93" s="5">
        <v>78089</v>
      </c>
      <c r="G93" s="5">
        <v>17830</v>
      </c>
      <c r="H93" s="19">
        <f t="shared" si="12"/>
        <v>54.505891710885834</v>
      </c>
      <c r="I93" s="19">
        <f t="shared" si="16"/>
        <v>238.71624104382298</v>
      </c>
      <c r="J93" s="19">
        <f>SUM($F$93)*10000/$E$7</f>
        <v>238.71624104382298</v>
      </c>
      <c r="K93" s="5">
        <v>14</v>
      </c>
      <c r="L93" s="2">
        <v>4</v>
      </c>
      <c r="M93" s="19">
        <f t="shared" si="13"/>
        <v>2.7015151515151516</v>
      </c>
      <c r="N93" s="44">
        <v>1.03</v>
      </c>
      <c r="O93" s="37">
        <f t="shared" si="14"/>
        <v>2.7825606060606063</v>
      </c>
    </row>
    <row r="94" spans="2:15" ht="22.5">
      <c r="B94" s="36"/>
      <c r="C94" s="11" t="s">
        <v>49</v>
      </c>
      <c r="D94" s="4" t="s">
        <v>21</v>
      </c>
      <c r="E94" s="7">
        <v>100726</v>
      </c>
      <c r="F94" s="5">
        <v>3838</v>
      </c>
      <c r="G94" s="5">
        <v>878</v>
      </c>
      <c r="H94" s="19">
        <f t="shared" si="12"/>
        <v>87.16716637213828</v>
      </c>
      <c r="I94" s="19">
        <f t="shared" si="16"/>
        <v>381.03369537160216</v>
      </c>
      <c r="J94" s="19">
        <f aca="true" t="shared" si="17" ref="J94:J112">SUM($F$94:$F$112)*10000/$E$7</f>
        <v>598.0363205496689</v>
      </c>
      <c r="K94" s="5">
        <v>1</v>
      </c>
      <c r="L94" s="2">
        <v>4</v>
      </c>
      <c r="M94" s="19">
        <f t="shared" si="13"/>
        <v>0.13303030303030303</v>
      </c>
      <c r="N94" s="44">
        <f>J94/I94*0.7</f>
        <v>1.0986572302391913</v>
      </c>
      <c r="O94" s="37">
        <f t="shared" si="14"/>
        <v>0.146154704265153</v>
      </c>
    </row>
    <row r="95" spans="2:17" ht="12.75">
      <c r="B95" s="36"/>
      <c r="C95" s="12"/>
      <c r="D95" s="24" t="s">
        <v>12</v>
      </c>
      <c r="E95" s="25">
        <v>90268</v>
      </c>
      <c r="F95" s="26">
        <v>0</v>
      </c>
      <c r="G95" s="26">
        <v>0</v>
      </c>
      <c r="H95" s="27">
        <f t="shared" si="12"/>
        <v>0</v>
      </c>
      <c r="I95" s="27">
        <f t="shared" si="16"/>
        <v>0</v>
      </c>
      <c r="J95" s="27">
        <f t="shared" si="17"/>
        <v>598.0363205496689</v>
      </c>
      <c r="K95" s="26">
        <v>0</v>
      </c>
      <c r="L95" s="2">
        <v>4</v>
      </c>
      <c r="M95" s="27">
        <v>0</v>
      </c>
      <c r="N95" s="46" t="s">
        <v>146</v>
      </c>
      <c r="O95" s="39">
        <v>0.10224155792306347</v>
      </c>
      <c r="P95" s="33">
        <f aca="true" t="shared" si="18" ref="P95:P112">J95*E95/10000/2</f>
        <v>2699.1771291688756</v>
      </c>
      <c r="Q95" s="33">
        <f aca="true" t="shared" si="19" ref="Q95:Q112">P95/4/4/1650</f>
        <v>0.10224155792306347</v>
      </c>
    </row>
    <row r="96" spans="2:17" ht="12.75">
      <c r="B96" s="58"/>
      <c r="C96" s="29"/>
      <c r="D96" s="48" t="s">
        <v>13</v>
      </c>
      <c r="E96" s="25">
        <v>128093</v>
      </c>
      <c r="F96" s="26">
        <v>0</v>
      </c>
      <c r="G96" s="26">
        <v>0</v>
      </c>
      <c r="H96" s="27">
        <f t="shared" si="12"/>
        <v>0</v>
      </c>
      <c r="I96" s="27">
        <f t="shared" si="16"/>
        <v>0</v>
      </c>
      <c r="J96" s="27">
        <f t="shared" si="17"/>
        <v>598.0363205496689</v>
      </c>
      <c r="K96" s="26">
        <v>0</v>
      </c>
      <c r="L96" s="2">
        <v>4</v>
      </c>
      <c r="M96" s="27">
        <v>0</v>
      </c>
      <c r="N96" s="46" t="s">
        <v>146</v>
      </c>
      <c r="O96" s="39">
        <v>0.14508383789425897</v>
      </c>
      <c r="P96" s="33">
        <f t="shared" si="18"/>
        <v>3830.2133204084366</v>
      </c>
      <c r="Q96" s="33">
        <f t="shared" si="19"/>
        <v>0.14508383789425897</v>
      </c>
    </row>
    <row r="97" spans="2:17" ht="12.75">
      <c r="B97" s="36"/>
      <c r="C97" s="28"/>
      <c r="D97" s="4" t="s">
        <v>29</v>
      </c>
      <c r="E97" s="7">
        <v>58605</v>
      </c>
      <c r="F97" s="5">
        <v>3838</v>
      </c>
      <c r="G97" s="5">
        <v>878</v>
      </c>
      <c r="H97" s="19">
        <f t="shared" si="12"/>
        <v>149.8165685521713</v>
      </c>
      <c r="I97" s="19">
        <f t="shared" si="16"/>
        <v>654.8929272246395</v>
      </c>
      <c r="J97" s="19">
        <f t="shared" si="17"/>
        <v>598.0363205496689</v>
      </c>
      <c r="K97" s="5">
        <v>1</v>
      </c>
      <c r="L97" s="2">
        <v>4</v>
      </c>
      <c r="M97" s="19">
        <f>G97/L97/1650</f>
        <v>0.13303030303030303</v>
      </c>
      <c r="N97" s="45">
        <v>1</v>
      </c>
      <c r="O97" s="38">
        <f>M97*N97</f>
        <v>0.13303030303030303</v>
      </c>
      <c r="P97" s="33">
        <f t="shared" si="18"/>
        <v>1752.395928290667</v>
      </c>
      <c r="Q97" s="33">
        <f t="shared" si="19"/>
        <v>0.06637863364737374</v>
      </c>
    </row>
    <row r="98" spans="2:17" ht="12.75">
      <c r="B98" s="36"/>
      <c r="C98" s="11"/>
      <c r="D98" s="4" t="s">
        <v>24</v>
      </c>
      <c r="E98" s="7">
        <v>106676</v>
      </c>
      <c r="F98" s="5">
        <v>5741</v>
      </c>
      <c r="G98" s="5">
        <v>1087</v>
      </c>
      <c r="H98" s="19">
        <f t="shared" si="12"/>
        <v>101.89733398327647</v>
      </c>
      <c r="I98" s="19">
        <f t="shared" si="16"/>
        <v>538.1716599797518</v>
      </c>
      <c r="J98" s="19">
        <f t="shared" si="17"/>
        <v>598.0363205496689</v>
      </c>
      <c r="K98" s="5">
        <v>1</v>
      </c>
      <c r="L98" s="2">
        <v>4</v>
      </c>
      <c r="M98" s="19">
        <f>G98/L98/1650</f>
        <v>0.1646969696969697</v>
      </c>
      <c r="N98" s="45">
        <v>1</v>
      </c>
      <c r="O98" s="38">
        <f>M98*N98</f>
        <v>0.1646969696969697</v>
      </c>
      <c r="P98" s="33">
        <f t="shared" si="18"/>
        <v>3189.8061265478236</v>
      </c>
      <c r="Q98" s="33">
        <f t="shared" si="19"/>
        <v>0.12082598964196302</v>
      </c>
    </row>
    <row r="99" spans="2:17" ht="12.75">
      <c r="B99" s="36"/>
      <c r="C99" s="11"/>
      <c r="D99" s="24" t="s">
        <v>19</v>
      </c>
      <c r="E99" s="25">
        <v>122128</v>
      </c>
      <c r="F99" s="26">
        <v>0</v>
      </c>
      <c r="G99" s="26">
        <v>0</v>
      </c>
      <c r="H99" s="27">
        <v>0</v>
      </c>
      <c r="I99" s="27">
        <f t="shared" si="16"/>
        <v>0</v>
      </c>
      <c r="J99" s="27">
        <f t="shared" si="17"/>
        <v>598.0363205496689</v>
      </c>
      <c r="K99" s="26">
        <v>0</v>
      </c>
      <c r="L99" s="2">
        <v>4</v>
      </c>
      <c r="M99" s="27">
        <v>0</v>
      </c>
      <c r="N99" s="46" t="s">
        <v>146</v>
      </c>
      <c r="O99" s="39">
        <v>0.1383276131744128</v>
      </c>
      <c r="P99" s="33">
        <f t="shared" si="18"/>
        <v>3651.848987804498</v>
      </c>
      <c r="Q99" s="33">
        <f t="shared" si="19"/>
        <v>0.1383276131744128</v>
      </c>
    </row>
    <row r="100" spans="2:17" ht="12.75">
      <c r="B100" s="36"/>
      <c r="C100" s="11"/>
      <c r="D100" s="54" t="s">
        <v>151</v>
      </c>
      <c r="E100" s="7">
        <v>1002211</v>
      </c>
      <c r="F100" s="5">
        <v>136592</v>
      </c>
      <c r="G100" s="5">
        <v>31858</v>
      </c>
      <c r="H100" s="19">
        <f>G100*10000/E100</f>
        <v>317.87717356923844</v>
      </c>
      <c r="I100" s="19">
        <f t="shared" si="16"/>
        <v>1362.906613477601</v>
      </c>
      <c r="J100" s="19">
        <f t="shared" si="17"/>
        <v>598.0363205496689</v>
      </c>
      <c r="K100" s="5">
        <v>8</v>
      </c>
      <c r="L100" s="2">
        <v>4</v>
      </c>
      <c r="M100" s="19">
        <f>G100/L100/1650</f>
        <v>4.826969696969697</v>
      </c>
      <c r="N100" s="45">
        <v>1</v>
      </c>
      <c r="O100" s="38">
        <f>M100*N100</f>
        <v>4.826969696969697</v>
      </c>
      <c r="P100" s="33">
        <f t="shared" si="18"/>
        <v>29967.92894272021</v>
      </c>
      <c r="Q100" s="33">
        <f t="shared" si="19"/>
        <v>1.1351488235878868</v>
      </c>
    </row>
    <row r="101" spans="2:17" ht="12.75">
      <c r="B101" s="36"/>
      <c r="C101" s="11"/>
      <c r="D101" s="54" t="s">
        <v>152</v>
      </c>
      <c r="E101" s="7">
        <v>283117</v>
      </c>
      <c r="F101" s="26">
        <v>0</v>
      </c>
      <c r="G101" s="26">
        <v>0</v>
      </c>
      <c r="H101" s="27">
        <f>G101*10000/E101</f>
        <v>0</v>
      </c>
      <c r="I101" s="27">
        <f t="shared" si="16"/>
        <v>0</v>
      </c>
      <c r="J101" s="27">
        <f t="shared" si="17"/>
        <v>598.0363205496689</v>
      </c>
      <c r="K101" s="26">
        <v>0</v>
      </c>
      <c r="L101" s="2">
        <v>4</v>
      </c>
      <c r="M101" s="27">
        <v>0</v>
      </c>
      <c r="N101" s="46" t="s">
        <v>146</v>
      </c>
      <c r="O101" s="39">
        <v>0.0956937397997725</v>
      </c>
      <c r="P101" s="33">
        <f t="shared" si="18"/>
        <v>8465.712448253029</v>
      </c>
      <c r="Q101" s="33">
        <f t="shared" si="19"/>
        <v>0.3206709260701905</v>
      </c>
    </row>
    <row r="102" spans="2:17" ht="12.75">
      <c r="B102" s="36"/>
      <c r="C102" s="11"/>
      <c r="D102" s="54" t="s">
        <v>153</v>
      </c>
      <c r="E102" s="7">
        <v>310748</v>
      </c>
      <c r="F102" s="26">
        <v>0</v>
      </c>
      <c r="G102" s="26">
        <v>0</v>
      </c>
      <c r="H102" s="27">
        <v>0</v>
      </c>
      <c r="I102" s="27">
        <f t="shared" si="16"/>
        <v>0</v>
      </c>
      <c r="J102" s="27">
        <f t="shared" si="17"/>
        <v>598.0363205496689</v>
      </c>
      <c r="K102" s="26">
        <v>0</v>
      </c>
      <c r="L102" s="2">
        <v>4</v>
      </c>
      <c r="M102" s="27">
        <v>0</v>
      </c>
      <c r="N102" s="46" t="s">
        <v>146</v>
      </c>
      <c r="O102" s="39">
        <v>0.13248203466994907</v>
      </c>
      <c r="P102" s="33">
        <f t="shared" si="18"/>
        <v>9291.929526908425</v>
      </c>
      <c r="Q102" s="33">
        <f t="shared" si="19"/>
        <v>0.35196702753441006</v>
      </c>
    </row>
    <row r="103" spans="2:17" ht="12.75">
      <c r="B103" s="36"/>
      <c r="C103" s="11"/>
      <c r="D103" s="4" t="s">
        <v>17</v>
      </c>
      <c r="E103" s="7">
        <v>50763</v>
      </c>
      <c r="F103" s="5">
        <v>3206</v>
      </c>
      <c r="G103" s="5">
        <v>756</v>
      </c>
      <c r="H103" s="19">
        <f>G103*10000/E103</f>
        <v>148.92736835884403</v>
      </c>
      <c r="I103" s="19">
        <f t="shared" si="16"/>
        <v>631.5623584106535</v>
      </c>
      <c r="J103" s="19">
        <f t="shared" si="17"/>
        <v>598.0363205496689</v>
      </c>
      <c r="K103" s="5">
        <v>1</v>
      </c>
      <c r="L103" s="2">
        <v>4</v>
      </c>
      <c r="M103" s="19">
        <f>G103/L103/1650</f>
        <v>0.11454545454545455</v>
      </c>
      <c r="N103" s="45">
        <v>1</v>
      </c>
      <c r="O103" s="38">
        <f>M103*N103</f>
        <v>0.11454545454545455</v>
      </c>
      <c r="P103" s="33">
        <f t="shared" si="18"/>
        <v>1517.905887003142</v>
      </c>
      <c r="Q103" s="33">
        <f t="shared" si="19"/>
        <v>0.05749643511375538</v>
      </c>
    </row>
    <row r="104" spans="2:17" ht="12.75">
      <c r="B104" s="36"/>
      <c r="C104" s="11"/>
      <c r="D104" s="4" t="s">
        <v>10</v>
      </c>
      <c r="E104" s="7">
        <v>117199</v>
      </c>
      <c r="F104" s="5">
        <v>7162</v>
      </c>
      <c r="G104" s="5">
        <v>1790</v>
      </c>
      <c r="H104" s="19">
        <f>G104*10000/E104</f>
        <v>152.73167859794026</v>
      </c>
      <c r="I104" s="19">
        <f t="shared" si="16"/>
        <v>611.0973643119822</v>
      </c>
      <c r="J104" s="19">
        <f t="shared" si="17"/>
        <v>598.0363205496689</v>
      </c>
      <c r="K104" s="5">
        <v>1</v>
      </c>
      <c r="L104" s="2">
        <v>4</v>
      </c>
      <c r="M104" s="19">
        <f>G104/L104/1650</f>
        <v>0.27121212121212124</v>
      </c>
      <c r="N104" s="45">
        <v>1</v>
      </c>
      <c r="O104" s="38">
        <f>M104*N104</f>
        <v>0.27121212121212124</v>
      </c>
      <c r="P104" s="33">
        <f t="shared" si="18"/>
        <v>3504.4629366050317</v>
      </c>
      <c r="Q104" s="33">
        <f t="shared" si="19"/>
        <v>0.13274480820473605</v>
      </c>
    </row>
    <row r="105" spans="2:17" ht="12.75">
      <c r="B105" s="36"/>
      <c r="C105" s="11"/>
      <c r="D105" s="24" t="s">
        <v>27</v>
      </c>
      <c r="E105" s="25">
        <v>182165</v>
      </c>
      <c r="F105" s="26">
        <v>0</v>
      </c>
      <c r="G105" s="26">
        <v>0</v>
      </c>
      <c r="H105" s="27">
        <v>0</v>
      </c>
      <c r="I105" s="27">
        <f t="shared" si="16"/>
        <v>0</v>
      </c>
      <c r="J105" s="27">
        <f t="shared" si="17"/>
        <v>598.0363205496689</v>
      </c>
      <c r="K105" s="26">
        <v>0</v>
      </c>
      <c r="L105" s="2">
        <v>4</v>
      </c>
      <c r="M105" s="27">
        <v>0</v>
      </c>
      <c r="N105" s="46" t="s">
        <v>146</v>
      </c>
      <c r="O105" s="39">
        <v>0.20632819381236825</v>
      </c>
      <c r="P105" s="33">
        <f t="shared" si="18"/>
        <v>5447.064316646522</v>
      </c>
      <c r="Q105" s="33">
        <f t="shared" si="19"/>
        <v>0.20632819381236825</v>
      </c>
    </row>
    <row r="106" spans="2:17" ht="12.75">
      <c r="B106" s="36"/>
      <c r="C106" s="11"/>
      <c r="D106" s="4" t="s">
        <v>14</v>
      </c>
      <c r="E106" s="7">
        <v>114138</v>
      </c>
      <c r="F106" s="5">
        <v>5952</v>
      </c>
      <c r="G106" s="5">
        <v>1404</v>
      </c>
      <c r="H106" s="19">
        <f>G106*10000/E106</f>
        <v>123.00898911843558</v>
      </c>
      <c r="I106" s="19">
        <f t="shared" si="16"/>
        <v>521.4740051516585</v>
      </c>
      <c r="J106" s="19">
        <f t="shared" si="17"/>
        <v>598.0363205496689</v>
      </c>
      <c r="K106" s="5">
        <v>1</v>
      </c>
      <c r="L106" s="2">
        <v>4</v>
      </c>
      <c r="M106" s="19">
        <f>G106/L106/1650</f>
        <v>0.21272727272727274</v>
      </c>
      <c r="N106" s="45">
        <v>1</v>
      </c>
      <c r="O106" s="38">
        <f>M106*N106</f>
        <v>0.21272727272727274</v>
      </c>
      <c r="P106" s="33">
        <f t="shared" si="18"/>
        <v>3412.933477744905</v>
      </c>
      <c r="Q106" s="33">
        <f t="shared" si="19"/>
        <v>0.12927778324791306</v>
      </c>
    </row>
    <row r="107" spans="2:17" ht="12.75">
      <c r="B107" s="36"/>
      <c r="C107" s="11"/>
      <c r="D107" s="4" t="s">
        <v>15</v>
      </c>
      <c r="E107" s="7">
        <v>153239</v>
      </c>
      <c r="F107" s="5">
        <v>11479</v>
      </c>
      <c r="G107" s="5">
        <v>2174</v>
      </c>
      <c r="H107" s="19">
        <f>G107*10000/E107</f>
        <v>141.86988951898667</v>
      </c>
      <c r="I107" s="19">
        <f t="shared" si="16"/>
        <v>749.0912887711353</v>
      </c>
      <c r="J107" s="19">
        <f t="shared" si="17"/>
        <v>598.0363205496689</v>
      </c>
      <c r="K107" s="5">
        <v>1</v>
      </c>
      <c r="L107" s="2">
        <v>4</v>
      </c>
      <c r="M107" s="19">
        <f>G107/L107/1650</f>
        <v>0.3293939393939394</v>
      </c>
      <c r="N107" s="45">
        <v>1</v>
      </c>
      <c r="O107" s="38">
        <f>M107*N107</f>
        <v>0.3293939393939394</v>
      </c>
      <c r="P107" s="33">
        <f t="shared" si="18"/>
        <v>4582.124386235535</v>
      </c>
      <c r="Q107" s="33">
        <f t="shared" si="19"/>
        <v>0.17356531766043692</v>
      </c>
    </row>
    <row r="108" spans="2:17" ht="12.75">
      <c r="B108" s="36"/>
      <c r="C108" s="11"/>
      <c r="D108" s="4" t="s">
        <v>23</v>
      </c>
      <c r="E108" s="7">
        <v>43470</v>
      </c>
      <c r="F108" s="5">
        <v>1466</v>
      </c>
      <c r="G108" s="5">
        <v>310</v>
      </c>
      <c r="H108" s="19">
        <f>G108*10000/E108</f>
        <v>71.31354957441914</v>
      </c>
      <c r="I108" s="19">
        <f t="shared" si="16"/>
        <v>337.24407637451117</v>
      </c>
      <c r="J108" s="19">
        <f t="shared" si="17"/>
        <v>598.0363205496689</v>
      </c>
      <c r="K108" s="5">
        <v>1</v>
      </c>
      <c r="L108" s="2">
        <v>4</v>
      </c>
      <c r="M108" s="19">
        <f>G108/L108/1650</f>
        <v>0.04696969696969697</v>
      </c>
      <c r="N108" s="44">
        <f>J108/I108*0.7</f>
        <v>1.2413129057302779</v>
      </c>
      <c r="O108" s="37">
        <f>M108*N108</f>
        <v>0.058304091026725166</v>
      </c>
      <c r="P108" s="33">
        <f t="shared" si="18"/>
        <v>1299.8319427147053</v>
      </c>
      <c r="Q108" s="33">
        <f t="shared" si="19"/>
        <v>0.04923605843616308</v>
      </c>
    </row>
    <row r="109" spans="2:17" ht="12.75">
      <c r="B109" s="36"/>
      <c r="C109" s="11"/>
      <c r="D109" s="4" t="s">
        <v>25</v>
      </c>
      <c r="E109" s="7">
        <v>82081</v>
      </c>
      <c r="F109" s="5">
        <v>8844</v>
      </c>
      <c r="G109" s="5">
        <v>2064</v>
      </c>
      <c r="H109" s="19">
        <f>G109*10000/E109</f>
        <v>251.45892472070273</v>
      </c>
      <c r="I109" s="19">
        <f t="shared" si="16"/>
        <v>1077.4722530183599</v>
      </c>
      <c r="J109" s="19">
        <f t="shared" si="17"/>
        <v>598.0363205496689</v>
      </c>
      <c r="K109" s="5">
        <v>1</v>
      </c>
      <c r="L109" s="2">
        <v>4</v>
      </c>
      <c r="M109" s="19">
        <f>G109/L109/1650</f>
        <v>0.31272727272727274</v>
      </c>
      <c r="N109" s="45">
        <v>1</v>
      </c>
      <c r="O109" s="38">
        <f>M109*N109</f>
        <v>0.31272727272727274</v>
      </c>
      <c r="P109" s="33">
        <f t="shared" si="18"/>
        <v>2454.3709613518686</v>
      </c>
      <c r="Q109" s="33">
        <f t="shared" si="19"/>
        <v>0.09296859702090411</v>
      </c>
    </row>
    <row r="110" spans="2:17" ht="12.75">
      <c r="B110" s="36"/>
      <c r="C110" s="11"/>
      <c r="D110" s="24" t="s">
        <v>16</v>
      </c>
      <c r="E110" s="25">
        <v>65196</v>
      </c>
      <c r="F110" s="26">
        <v>0</v>
      </c>
      <c r="G110" s="26">
        <v>0</v>
      </c>
      <c r="H110" s="27">
        <v>0</v>
      </c>
      <c r="I110" s="27">
        <f t="shared" si="16"/>
        <v>0</v>
      </c>
      <c r="J110" s="27">
        <f t="shared" si="17"/>
        <v>598.0363205496689</v>
      </c>
      <c r="K110" s="26">
        <v>0</v>
      </c>
      <c r="L110" s="2">
        <v>4</v>
      </c>
      <c r="M110" s="27">
        <v>0</v>
      </c>
      <c r="N110" s="46" t="s">
        <v>146</v>
      </c>
      <c r="O110" s="39">
        <v>0.07384389385332615</v>
      </c>
      <c r="P110" s="33">
        <f t="shared" si="18"/>
        <v>1949.4787977278106</v>
      </c>
      <c r="Q110" s="33">
        <f t="shared" si="19"/>
        <v>0.07384389385332615</v>
      </c>
    </row>
    <row r="111" spans="2:17" ht="12.75">
      <c r="B111" s="36"/>
      <c r="C111" s="11"/>
      <c r="D111" s="4" t="s">
        <v>20</v>
      </c>
      <c r="E111" s="7">
        <v>154440</v>
      </c>
      <c r="F111" s="5">
        <v>7512</v>
      </c>
      <c r="G111" s="5">
        <v>1584</v>
      </c>
      <c r="H111" s="19">
        <f>G111*10000/E111</f>
        <v>102.56410256410257</v>
      </c>
      <c r="I111" s="19">
        <f t="shared" si="16"/>
        <v>486.4024864024864</v>
      </c>
      <c r="J111" s="19">
        <f t="shared" si="17"/>
        <v>598.0363205496689</v>
      </c>
      <c r="K111" s="5">
        <v>1</v>
      </c>
      <c r="L111" s="2">
        <v>4</v>
      </c>
      <c r="M111" s="19">
        <f>G111/L111/1650</f>
        <v>0.24</v>
      </c>
      <c r="N111" s="45">
        <v>1</v>
      </c>
      <c r="O111" s="38">
        <f>M111*N111</f>
        <v>0.24</v>
      </c>
      <c r="P111" s="33">
        <f t="shared" si="18"/>
        <v>4618.0364672845435</v>
      </c>
      <c r="Q111" s="33">
        <f t="shared" si="19"/>
        <v>0.17492562376077816</v>
      </c>
    </row>
    <row r="112" spans="2:17" ht="12.75">
      <c r="B112" s="36"/>
      <c r="C112" s="11"/>
      <c r="D112" s="24" t="s">
        <v>22</v>
      </c>
      <c r="E112" s="25">
        <v>105943</v>
      </c>
      <c r="F112" s="26">
        <v>0</v>
      </c>
      <c r="G112" s="26">
        <v>0</v>
      </c>
      <c r="H112" s="27">
        <v>0</v>
      </c>
      <c r="I112" s="27">
        <f t="shared" si="16"/>
        <v>0</v>
      </c>
      <c r="J112" s="27">
        <f t="shared" si="17"/>
        <v>598.0363205496689</v>
      </c>
      <c r="K112" s="26">
        <v>0</v>
      </c>
      <c r="L112" s="2">
        <v>4</v>
      </c>
      <c r="M112" s="27">
        <v>0</v>
      </c>
      <c r="N112" s="46" t="s">
        <v>146</v>
      </c>
      <c r="O112" s="39">
        <v>0.11999576118938177</v>
      </c>
      <c r="P112" s="33">
        <f t="shared" si="18"/>
        <v>3167.8880953996786</v>
      </c>
      <c r="Q112" s="33">
        <f t="shared" si="19"/>
        <v>0.11999576118938177</v>
      </c>
    </row>
    <row r="113" spans="2:15" ht="33.75">
      <c r="B113" s="36"/>
      <c r="C113" s="11" t="s">
        <v>50</v>
      </c>
      <c r="D113" s="4" t="s">
        <v>99</v>
      </c>
      <c r="E113" s="7">
        <v>3271206</v>
      </c>
      <c r="F113" s="5">
        <v>12427</v>
      </c>
      <c r="G113" s="5">
        <v>3089</v>
      </c>
      <c r="H113" s="19">
        <f aca="true" t="shared" si="20" ref="H113:H140">G113*10000/E113</f>
        <v>9.443000532525314</v>
      </c>
      <c r="I113" s="19">
        <f t="shared" si="16"/>
        <v>37.98904746445195</v>
      </c>
      <c r="J113" s="19">
        <f>SUM($F$113)*10000/$E$7</f>
        <v>37.98904746445195</v>
      </c>
      <c r="K113" s="5">
        <v>2</v>
      </c>
      <c r="L113" s="2">
        <v>4</v>
      </c>
      <c r="M113" s="19">
        <f aca="true" t="shared" si="21" ref="M113:M140">G113/L113/1650</f>
        <v>0.468030303030303</v>
      </c>
      <c r="N113" s="44">
        <v>1.03</v>
      </c>
      <c r="O113" s="37">
        <f aca="true" t="shared" si="22" ref="O113:O140">M113*N113</f>
        <v>0.4820712121212121</v>
      </c>
    </row>
    <row r="114" spans="2:15" ht="33.75">
      <c r="B114" s="36"/>
      <c r="C114" s="11" t="s">
        <v>38</v>
      </c>
      <c r="D114" s="4" t="s">
        <v>21</v>
      </c>
      <c r="E114" s="7">
        <v>100726</v>
      </c>
      <c r="F114" s="5">
        <v>22190</v>
      </c>
      <c r="G114" s="5">
        <v>5539</v>
      </c>
      <c r="H114" s="19">
        <f t="shared" si="20"/>
        <v>549.9076703135238</v>
      </c>
      <c r="I114" s="19">
        <f t="shared" si="16"/>
        <v>2203.0061751682783</v>
      </c>
      <c r="J114" s="19">
        <f aca="true" t="shared" si="23" ref="J114:J132">SUM($F$114:$F$132)*10000/$E$7</f>
        <v>6553.570762587254</v>
      </c>
      <c r="K114" s="5">
        <v>1</v>
      </c>
      <c r="L114" s="2">
        <v>4</v>
      </c>
      <c r="M114" s="19">
        <f t="shared" si="21"/>
        <v>0.8392424242424242</v>
      </c>
      <c r="N114" s="44">
        <f>J114/I114*0.7</f>
        <v>2.0823816045184973</v>
      </c>
      <c r="O114" s="37">
        <f t="shared" si="22"/>
        <v>1.7476229859739327</v>
      </c>
    </row>
    <row r="115" spans="2:15" ht="12.75">
      <c r="B115" s="36"/>
      <c r="C115" s="11"/>
      <c r="D115" s="4" t="s">
        <v>12</v>
      </c>
      <c r="E115" s="7">
        <v>90268</v>
      </c>
      <c r="F115" s="5">
        <v>116770</v>
      </c>
      <c r="G115" s="5">
        <v>25308</v>
      </c>
      <c r="H115" s="19">
        <f t="shared" si="20"/>
        <v>2803.651349315372</v>
      </c>
      <c r="I115" s="19">
        <f t="shared" si="16"/>
        <v>12935.924137014224</v>
      </c>
      <c r="J115" s="19">
        <f t="shared" si="23"/>
        <v>6553.570762587254</v>
      </c>
      <c r="K115" s="5">
        <v>2</v>
      </c>
      <c r="L115" s="2">
        <v>4</v>
      </c>
      <c r="M115" s="19">
        <f t="shared" si="21"/>
        <v>3.8345454545454545</v>
      </c>
      <c r="N115" s="45">
        <v>1</v>
      </c>
      <c r="O115" s="38">
        <f t="shared" si="22"/>
        <v>3.8345454545454545</v>
      </c>
    </row>
    <row r="116" spans="2:15" ht="12.75">
      <c r="B116" s="36"/>
      <c r="C116" s="11"/>
      <c r="D116" s="4" t="s">
        <v>13</v>
      </c>
      <c r="E116" s="7">
        <v>128093</v>
      </c>
      <c r="F116" s="5">
        <v>79639</v>
      </c>
      <c r="G116" s="5">
        <v>16541</v>
      </c>
      <c r="H116" s="19">
        <f t="shared" si="20"/>
        <v>1291.3273949396141</v>
      </c>
      <c r="I116" s="19">
        <f t="shared" si="16"/>
        <v>6217.2796327668175</v>
      </c>
      <c r="J116" s="19">
        <f t="shared" si="23"/>
        <v>6553.570762587254</v>
      </c>
      <c r="K116" s="5">
        <v>5</v>
      </c>
      <c r="L116" s="2">
        <v>4</v>
      </c>
      <c r="M116" s="19">
        <f t="shared" si="21"/>
        <v>2.5062121212121213</v>
      </c>
      <c r="N116" s="45">
        <v>1</v>
      </c>
      <c r="O116" s="38">
        <f t="shared" si="22"/>
        <v>2.5062121212121213</v>
      </c>
    </row>
    <row r="117" spans="2:15" ht="12.75">
      <c r="B117" s="36"/>
      <c r="C117" s="11"/>
      <c r="D117" s="4" t="s">
        <v>29</v>
      </c>
      <c r="E117" s="7">
        <v>58605</v>
      </c>
      <c r="F117" s="5">
        <v>10214</v>
      </c>
      <c r="G117" s="5">
        <v>1824</v>
      </c>
      <c r="H117" s="19">
        <f t="shared" si="20"/>
        <v>311.23624264141284</v>
      </c>
      <c r="I117" s="19">
        <f t="shared" si="16"/>
        <v>1742.854705229929</v>
      </c>
      <c r="J117" s="19">
        <f t="shared" si="23"/>
        <v>6553.570762587254</v>
      </c>
      <c r="K117" s="5">
        <v>1</v>
      </c>
      <c r="L117" s="2">
        <v>4</v>
      </c>
      <c r="M117" s="19">
        <f t="shared" si="21"/>
        <v>0.27636363636363637</v>
      </c>
      <c r="N117" s="44">
        <f>J117/I117*0.7</f>
        <v>2.632175545124322</v>
      </c>
      <c r="O117" s="37">
        <f t="shared" si="22"/>
        <v>0.7274376051979944</v>
      </c>
    </row>
    <row r="118" spans="2:15" ht="12.75">
      <c r="B118" s="36"/>
      <c r="C118" s="11"/>
      <c r="D118" s="4" t="s">
        <v>24</v>
      </c>
      <c r="E118" s="7">
        <v>106676</v>
      </c>
      <c r="F118" s="5">
        <v>32486</v>
      </c>
      <c r="G118" s="5">
        <v>6876</v>
      </c>
      <c r="H118" s="19">
        <f t="shared" si="20"/>
        <v>644.5686002474783</v>
      </c>
      <c r="I118" s="19">
        <f t="shared" si="16"/>
        <v>3045.296036596798</v>
      </c>
      <c r="J118" s="19">
        <f t="shared" si="23"/>
        <v>6553.570762587254</v>
      </c>
      <c r="K118" s="5">
        <v>3</v>
      </c>
      <c r="L118" s="2">
        <v>4</v>
      </c>
      <c r="M118" s="19">
        <f t="shared" si="21"/>
        <v>1.0418181818181818</v>
      </c>
      <c r="N118" s="44">
        <f>J118/I118*0.7</f>
        <v>1.5064215362581743</v>
      </c>
      <c r="O118" s="37">
        <f t="shared" si="22"/>
        <v>1.5694173459562433</v>
      </c>
    </row>
    <row r="119" spans="2:15" ht="12.75">
      <c r="B119" s="36"/>
      <c r="C119" s="11"/>
      <c r="D119" s="4" t="s">
        <v>19</v>
      </c>
      <c r="E119" s="7">
        <v>122128</v>
      </c>
      <c r="F119" s="5">
        <v>65006</v>
      </c>
      <c r="G119" s="5">
        <v>14796</v>
      </c>
      <c r="H119" s="19">
        <f t="shared" si="20"/>
        <v>1211.5157867155772</v>
      </c>
      <c r="I119" s="19">
        <f t="shared" si="16"/>
        <v>5322.776103759989</v>
      </c>
      <c r="J119" s="19">
        <f t="shared" si="23"/>
        <v>6553.570762587254</v>
      </c>
      <c r="K119" s="5">
        <v>8</v>
      </c>
      <c r="L119" s="2">
        <v>4</v>
      </c>
      <c r="M119" s="19">
        <f t="shared" si="21"/>
        <v>2.2418181818181817</v>
      </c>
      <c r="N119" s="45">
        <v>1</v>
      </c>
      <c r="O119" s="38">
        <f t="shared" si="22"/>
        <v>2.2418181818181817</v>
      </c>
    </row>
    <row r="120" spans="2:15" ht="12.75">
      <c r="B120" s="36"/>
      <c r="C120" s="11"/>
      <c r="D120" s="54" t="s">
        <v>151</v>
      </c>
      <c r="E120" s="7">
        <v>1002211</v>
      </c>
      <c r="F120" s="5">
        <v>940995</v>
      </c>
      <c r="G120" s="5">
        <v>184342</v>
      </c>
      <c r="H120" s="19">
        <f t="shared" si="20"/>
        <v>1839.3531900966962</v>
      </c>
      <c r="I120" s="19">
        <f t="shared" si="16"/>
        <v>9389.190499804932</v>
      </c>
      <c r="J120" s="19">
        <f t="shared" si="23"/>
        <v>6553.570762587254</v>
      </c>
      <c r="K120" s="5">
        <v>37</v>
      </c>
      <c r="L120" s="2">
        <v>4</v>
      </c>
      <c r="M120" s="19">
        <f t="shared" si="21"/>
        <v>27.93060606060606</v>
      </c>
      <c r="N120" s="45">
        <v>1</v>
      </c>
      <c r="O120" s="38">
        <f t="shared" si="22"/>
        <v>27.93060606060606</v>
      </c>
    </row>
    <row r="121" spans="2:15" ht="12.75">
      <c r="B121" s="36"/>
      <c r="C121" s="11"/>
      <c r="D121" s="54" t="s">
        <v>152</v>
      </c>
      <c r="E121" s="7">
        <v>283117</v>
      </c>
      <c r="F121" s="5">
        <v>136459</v>
      </c>
      <c r="G121" s="5">
        <v>29866</v>
      </c>
      <c r="H121" s="19">
        <f t="shared" si="20"/>
        <v>1054.8995644910055</v>
      </c>
      <c r="I121" s="19">
        <f t="shared" si="16"/>
        <v>4819.880120232978</v>
      </c>
      <c r="J121" s="19">
        <f t="shared" si="23"/>
        <v>6553.570762587254</v>
      </c>
      <c r="K121" s="5">
        <v>10</v>
      </c>
      <c r="L121" s="2">
        <v>4</v>
      </c>
      <c r="M121" s="19">
        <f t="shared" si="21"/>
        <v>4.525151515151515</v>
      </c>
      <c r="N121" s="45">
        <v>1</v>
      </c>
      <c r="O121" s="38">
        <f t="shared" si="22"/>
        <v>4.525151515151515</v>
      </c>
    </row>
    <row r="122" spans="2:15" ht="12.75">
      <c r="B122" s="36"/>
      <c r="C122" s="11"/>
      <c r="D122" s="54" t="s">
        <v>153</v>
      </c>
      <c r="E122" s="7">
        <v>310748</v>
      </c>
      <c r="F122" s="5">
        <v>258518</v>
      </c>
      <c r="G122" s="5">
        <v>65410</v>
      </c>
      <c r="H122" s="19">
        <f t="shared" si="20"/>
        <v>2104.9210292584344</v>
      </c>
      <c r="I122" s="19">
        <f t="shared" si="16"/>
        <v>8319.216857389267</v>
      </c>
      <c r="J122" s="19">
        <f t="shared" si="23"/>
        <v>6553.570762587254</v>
      </c>
      <c r="K122" s="5">
        <v>8</v>
      </c>
      <c r="L122" s="2">
        <v>4</v>
      </c>
      <c r="M122" s="19">
        <f t="shared" si="21"/>
        <v>9.91060606060606</v>
      </c>
      <c r="N122" s="45">
        <v>1</v>
      </c>
      <c r="O122" s="38">
        <f t="shared" si="22"/>
        <v>9.91060606060606</v>
      </c>
    </row>
    <row r="123" spans="2:15" ht="12.75">
      <c r="B123" s="36"/>
      <c r="C123" s="11"/>
      <c r="D123" s="4" t="s">
        <v>17</v>
      </c>
      <c r="E123" s="7">
        <v>50763</v>
      </c>
      <c r="F123" s="5">
        <v>23338</v>
      </c>
      <c r="G123" s="5">
        <v>5830</v>
      </c>
      <c r="H123" s="19">
        <f t="shared" si="20"/>
        <v>1148.4742824498157</v>
      </c>
      <c r="I123" s="19">
        <f t="shared" si="16"/>
        <v>4597.443019522093</v>
      </c>
      <c r="J123" s="19">
        <f t="shared" si="23"/>
        <v>6553.570762587254</v>
      </c>
      <c r="K123" s="5">
        <v>1</v>
      </c>
      <c r="L123" s="2">
        <v>4</v>
      </c>
      <c r="M123" s="19">
        <f t="shared" si="21"/>
        <v>0.8833333333333333</v>
      </c>
      <c r="N123" s="45">
        <v>1</v>
      </c>
      <c r="O123" s="38">
        <f t="shared" si="22"/>
        <v>0.8833333333333333</v>
      </c>
    </row>
    <row r="124" spans="2:15" ht="12.75">
      <c r="B124" s="36"/>
      <c r="C124" s="11"/>
      <c r="D124" s="4" t="s">
        <v>10</v>
      </c>
      <c r="E124" s="7">
        <v>117199</v>
      </c>
      <c r="F124" s="5">
        <v>81979</v>
      </c>
      <c r="G124" s="5">
        <v>19070</v>
      </c>
      <c r="H124" s="19">
        <f t="shared" si="20"/>
        <v>1627.1469893087824</v>
      </c>
      <c r="I124" s="19">
        <f t="shared" si="16"/>
        <v>6994.854904905332</v>
      </c>
      <c r="J124" s="19">
        <f t="shared" si="23"/>
        <v>6553.570762587254</v>
      </c>
      <c r="K124" s="5">
        <v>2</v>
      </c>
      <c r="L124" s="2">
        <v>4</v>
      </c>
      <c r="M124" s="19">
        <f t="shared" si="21"/>
        <v>2.889393939393939</v>
      </c>
      <c r="N124" s="45">
        <v>1</v>
      </c>
      <c r="O124" s="38">
        <f t="shared" si="22"/>
        <v>2.889393939393939</v>
      </c>
    </row>
    <row r="125" spans="2:15" ht="12.75">
      <c r="B125" s="36"/>
      <c r="C125" s="11"/>
      <c r="D125" s="4" t="s">
        <v>27</v>
      </c>
      <c r="E125" s="7">
        <v>182165</v>
      </c>
      <c r="F125" s="5">
        <v>60295</v>
      </c>
      <c r="G125" s="5">
        <v>15053</v>
      </c>
      <c r="H125" s="19">
        <f t="shared" si="20"/>
        <v>826.3387588175555</v>
      </c>
      <c r="I125" s="19">
        <f t="shared" si="16"/>
        <v>3309.911344111108</v>
      </c>
      <c r="J125" s="19">
        <f t="shared" si="23"/>
        <v>6553.570762587254</v>
      </c>
      <c r="K125" s="5">
        <v>5</v>
      </c>
      <c r="L125" s="2">
        <v>4</v>
      </c>
      <c r="M125" s="19">
        <f t="shared" si="21"/>
        <v>2.2807575757575758</v>
      </c>
      <c r="N125" s="44">
        <f>J125/I125*0.7</f>
        <v>1.3859886434641262</v>
      </c>
      <c r="O125" s="37">
        <f t="shared" si="22"/>
        <v>3.1611040984947714</v>
      </c>
    </row>
    <row r="126" spans="2:15" ht="12.75">
      <c r="B126" s="36"/>
      <c r="C126" s="11"/>
      <c r="D126" s="4" t="s">
        <v>14</v>
      </c>
      <c r="E126" s="7">
        <v>114138</v>
      </c>
      <c r="F126" s="5">
        <v>57912</v>
      </c>
      <c r="G126" s="5">
        <v>12746</v>
      </c>
      <c r="H126" s="19">
        <f t="shared" si="20"/>
        <v>1116.7183584783334</v>
      </c>
      <c r="I126" s="19">
        <f t="shared" si="16"/>
        <v>5073.8579614151295</v>
      </c>
      <c r="J126" s="19">
        <f t="shared" si="23"/>
        <v>6553.570762587254</v>
      </c>
      <c r="K126" s="5">
        <v>3</v>
      </c>
      <c r="L126" s="2">
        <v>4</v>
      </c>
      <c r="M126" s="19">
        <f t="shared" si="21"/>
        <v>1.9312121212121212</v>
      </c>
      <c r="N126" s="45">
        <v>1</v>
      </c>
      <c r="O126" s="38">
        <f t="shared" si="22"/>
        <v>1.9312121212121212</v>
      </c>
    </row>
    <row r="127" spans="2:15" ht="12.75">
      <c r="B127" s="36"/>
      <c r="C127" s="11"/>
      <c r="D127" s="4" t="s">
        <v>15</v>
      </c>
      <c r="E127" s="7">
        <v>153239</v>
      </c>
      <c r="F127" s="5">
        <v>98170</v>
      </c>
      <c r="G127" s="5">
        <v>21677</v>
      </c>
      <c r="H127" s="19">
        <f t="shared" si="20"/>
        <v>1414.5876702406044</v>
      </c>
      <c r="I127" s="19">
        <f t="shared" si="16"/>
        <v>6406.332591572642</v>
      </c>
      <c r="J127" s="19">
        <f t="shared" si="23"/>
        <v>6553.570762587254</v>
      </c>
      <c r="K127" s="5">
        <v>5</v>
      </c>
      <c r="L127" s="2">
        <v>4</v>
      </c>
      <c r="M127" s="19">
        <f t="shared" si="21"/>
        <v>3.284393939393939</v>
      </c>
      <c r="N127" s="45">
        <v>1</v>
      </c>
      <c r="O127" s="38">
        <f t="shared" si="22"/>
        <v>3.284393939393939</v>
      </c>
    </row>
    <row r="128" spans="2:15" ht="12.75">
      <c r="B128" s="36"/>
      <c r="C128" s="11"/>
      <c r="D128" s="4" t="s">
        <v>23</v>
      </c>
      <c r="E128" s="7">
        <v>43470</v>
      </c>
      <c r="F128" s="5">
        <v>16562</v>
      </c>
      <c r="G128" s="5">
        <v>4114</v>
      </c>
      <c r="H128" s="19">
        <f t="shared" si="20"/>
        <v>946.3998159650333</v>
      </c>
      <c r="I128" s="19">
        <f t="shared" si="16"/>
        <v>3809.9838969404186</v>
      </c>
      <c r="J128" s="19">
        <f t="shared" si="23"/>
        <v>6553.570762587254</v>
      </c>
      <c r="K128" s="5">
        <v>1</v>
      </c>
      <c r="L128" s="2">
        <v>4</v>
      </c>
      <c r="M128" s="19">
        <f t="shared" si="21"/>
        <v>0.6233333333333333</v>
      </c>
      <c r="N128" s="44">
        <f>J128/I128*0.7</f>
        <v>1.2040732081558239</v>
      </c>
      <c r="O128" s="37">
        <f t="shared" si="22"/>
        <v>0.7505389664171301</v>
      </c>
    </row>
    <row r="129" spans="2:15" ht="12.75">
      <c r="B129" s="36"/>
      <c r="C129" s="11"/>
      <c r="D129" s="4" t="s">
        <v>25</v>
      </c>
      <c r="E129" s="7">
        <v>82081</v>
      </c>
      <c r="F129" s="5">
        <v>20534</v>
      </c>
      <c r="G129" s="5">
        <v>4668</v>
      </c>
      <c r="H129" s="19">
        <f t="shared" si="20"/>
        <v>568.7065216067056</v>
      </c>
      <c r="I129" s="19">
        <f t="shared" si="16"/>
        <v>2501.6751745227275</v>
      </c>
      <c r="J129" s="19">
        <f t="shared" si="23"/>
        <v>6553.570762587254</v>
      </c>
      <c r="K129" s="5">
        <v>2</v>
      </c>
      <c r="L129" s="2">
        <v>4</v>
      </c>
      <c r="M129" s="19">
        <f t="shared" si="21"/>
        <v>0.7072727272727273</v>
      </c>
      <c r="N129" s="44">
        <f>J129/I129*0.7</f>
        <v>1.8337710589010763</v>
      </c>
      <c r="O129" s="37">
        <f t="shared" si="22"/>
        <v>1.2969762580227613</v>
      </c>
    </row>
    <row r="130" spans="2:15" ht="12.75">
      <c r="B130" s="36"/>
      <c r="C130" s="11"/>
      <c r="D130" s="4" t="s">
        <v>16</v>
      </c>
      <c r="E130" s="7">
        <v>65196</v>
      </c>
      <c r="F130" s="5">
        <v>35054</v>
      </c>
      <c r="G130" s="5">
        <v>5693</v>
      </c>
      <c r="H130" s="19">
        <f t="shared" si="20"/>
        <v>873.2130805570894</v>
      </c>
      <c r="I130" s="19">
        <f t="shared" si="16"/>
        <v>5376.710227621326</v>
      </c>
      <c r="J130" s="19">
        <f t="shared" si="23"/>
        <v>6553.570762587254</v>
      </c>
      <c r="K130" s="5">
        <v>1</v>
      </c>
      <c r="L130" s="2">
        <v>4</v>
      </c>
      <c r="M130" s="19">
        <f t="shared" si="21"/>
        <v>0.8625757575757576</v>
      </c>
      <c r="N130" s="45">
        <v>1</v>
      </c>
      <c r="O130" s="38">
        <f t="shared" si="22"/>
        <v>0.8625757575757576</v>
      </c>
    </row>
    <row r="131" spans="2:15" ht="12.75">
      <c r="B131" s="36"/>
      <c r="C131" s="11"/>
      <c r="D131" s="4" t="s">
        <v>20</v>
      </c>
      <c r="E131" s="7">
        <v>154440</v>
      </c>
      <c r="F131" s="5">
        <v>57773</v>
      </c>
      <c r="G131" s="5">
        <v>12468</v>
      </c>
      <c r="H131" s="19">
        <f t="shared" si="20"/>
        <v>807.3038073038073</v>
      </c>
      <c r="I131" s="19">
        <f t="shared" si="16"/>
        <v>3740.805490805491</v>
      </c>
      <c r="J131" s="19">
        <f t="shared" si="23"/>
        <v>6553.570762587254</v>
      </c>
      <c r="K131" s="5">
        <v>3</v>
      </c>
      <c r="L131" s="2">
        <v>4</v>
      </c>
      <c r="M131" s="19">
        <f t="shared" si="21"/>
        <v>1.8890909090909092</v>
      </c>
      <c r="N131" s="44">
        <f>J131/I131*0.7</f>
        <v>1.2263400342751505</v>
      </c>
      <c r="O131" s="37">
        <f t="shared" si="22"/>
        <v>2.3166678102034206</v>
      </c>
    </row>
    <row r="132" spans="2:15" ht="12.75">
      <c r="B132" s="36"/>
      <c r="C132" s="11"/>
      <c r="D132" s="4" t="s">
        <v>22</v>
      </c>
      <c r="E132" s="7">
        <v>105943</v>
      </c>
      <c r="F132" s="5">
        <v>29914</v>
      </c>
      <c r="G132" s="5">
        <v>6902</v>
      </c>
      <c r="H132" s="19">
        <f t="shared" si="20"/>
        <v>651.4824009136988</v>
      </c>
      <c r="I132" s="19">
        <f t="shared" si="16"/>
        <v>2823.593819317935</v>
      </c>
      <c r="J132" s="19">
        <f t="shared" si="23"/>
        <v>6553.570762587254</v>
      </c>
      <c r="K132" s="5">
        <v>2</v>
      </c>
      <c r="L132" s="2">
        <v>4</v>
      </c>
      <c r="M132" s="19">
        <f t="shared" si="21"/>
        <v>1.0457575757575757</v>
      </c>
      <c r="N132" s="44">
        <f>J132/I132*0.7</f>
        <v>1.6247023571255834</v>
      </c>
      <c r="O132" s="37">
        <f t="shared" si="22"/>
        <v>1.699044798315269</v>
      </c>
    </row>
    <row r="133" spans="2:15" ht="22.5">
      <c r="B133" s="36"/>
      <c r="C133" s="11" t="s">
        <v>59</v>
      </c>
      <c r="D133" s="4" t="s">
        <v>21</v>
      </c>
      <c r="E133" s="7">
        <v>100726</v>
      </c>
      <c r="F133" s="5">
        <v>25279</v>
      </c>
      <c r="G133" s="5">
        <v>4253</v>
      </c>
      <c r="H133" s="19">
        <f t="shared" si="20"/>
        <v>422.23457697118914</v>
      </c>
      <c r="I133" s="19">
        <f t="shared" si="16"/>
        <v>2509.679725195084</v>
      </c>
      <c r="J133" s="19">
        <f aca="true" t="shared" si="24" ref="J133:J151">SUM($F$133:$F$151)*10000/$E$7</f>
        <v>2754.219697567197</v>
      </c>
      <c r="K133" s="5">
        <v>1</v>
      </c>
      <c r="L133" s="2">
        <v>4</v>
      </c>
      <c r="M133" s="19">
        <f t="shared" si="21"/>
        <v>0.6443939393939394</v>
      </c>
      <c r="N133" s="45">
        <v>1</v>
      </c>
      <c r="O133" s="38">
        <f t="shared" si="22"/>
        <v>0.6443939393939394</v>
      </c>
    </row>
    <row r="134" spans="2:15" ht="12.75">
      <c r="B134" s="36"/>
      <c r="C134" s="11"/>
      <c r="D134" s="4" t="s">
        <v>12</v>
      </c>
      <c r="E134" s="7">
        <v>90268</v>
      </c>
      <c r="F134" s="5">
        <v>12350</v>
      </c>
      <c r="G134" s="5">
        <v>2542</v>
      </c>
      <c r="H134" s="19">
        <f t="shared" si="20"/>
        <v>281.6058846988966</v>
      </c>
      <c r="I134" s="19">
        <f t="shared" si="16"/>
        <v>1368.148180972216</v>
      </c>
      <c r="J134" s="19">
        <f t="shared" si="24"/>
        <v>2754.219697567197</v>
      </c>
      <c r="K134" s="5">
        <v>1</v>
      </c>
      <c r="L134" s="2">
        <v>4</v>
      </c>
      <c r="M134" s="19">
        <f t="shared" si="21"/>
        <v>0.38515151515151513</v>
      </c>
      <c r="N134" s="44">
        <f>J134/I134*0.7</f>
        <v>1.4091703041457246</v>
      </c>
      <c r="O134" s="37">
        <f t="shared" si="22"/>
        <v>0.5427440777482473</v>
      </c>
    </row>
    <row r="135" spans="2:15" ht="12.75">
      <c r="B135" s="36"/>
      <c r="C135" s="11"/>
      <c r="D135" s="4" t="s">
        <v>13</v>
      </c>
      <c r="E135" s="7">
        <v>128093</v>
      </c>
      <c r="F135" s="5">
        <v>68950</v>
      </c>
      <c r="G135" s="5">
        <v>13404</v>
      </c>
      <c r="H135" s="19">
        <f t="shared" si="20"/>
        <v>1046.4272052336974</v>
      </c>
      <c r="I135" s="19">
        <f t="shared" si="16"/>
        <v>5382.807803705121</v>
      </c>
      <c r="J135" s="19">
        <f t="shared" si="24"/>
        <v>2754.219697567197</v>
      </c>
      <c r="K135" s="5">
        <v>7</v>
      </c>
      <c r="L135" s="2">
        <v>4</v>
      </c>
      <c r="M135" s="19">
        <f t="shared" si="21"/>
        <v>2.0309090909090908</v>
      </c>
      <c r="N135" s="45">
        <v>1</v>
      </c>
      <c r="O135" s="38">
        <f t="shared" si="22"/>
        <v>2.0309090909090908</v>
      </c>
    </row>
    <row r="136" spans="2:15" ht="12.75">
      <c r="B136" s="36"/>
      <c r="C136" s="11"/>
      <c r="D136" s="4" t="s">
        <v>29</v>
      </c>
      <c r="E136" s="7">
        <v>58605</v>
      </c>
      <c r="F136" s="5">
        <v>9804</v>
      </c>
      <c r="G136" s="5">
        <v>2292</v>
      </c>
      <c r="H136" s="19">
        <f t="shared" si="20"/>
        <v>391.09291016124905</v>
      </c>
      <c r="I136" s="19">
        <f t="shared" si="16"/>
        <v>1672.894804197594</v>
      </c>
      <c r="J136" s="19">
        <f t="shared" si="24"/>
        <v>2754.219697567197</v>
      </c>
      <c r="K136" s="5">
        <v>1</v>
      </c>
      <c r="L136" s="2">
        <v>4</v>
      </c>
      <c r="M136" s="19">
        <f t="shared" si="21"/>
        <v>0.3472727272727273</v>
      </c>
      <c r="N136" s="44">
        <f>J136/I136*0.7</f>
        <v>1.1524656442589545</v>
      </c>
      <c r="O136" s="37">
        <f t="shared" si="22"/>
        <v>0.40021988736992786</v>
      </c>
    </row>
    <row r="137" spans="2:15" ht="12.75">
      <c r="B137" s="36"/>
      <c r="C137" s="11"/>
      <c r="D137" s="4" t="s">
        <v>24</v>
      </c>
      <c r="E137" s="7">
        <v>106676</v>
      </c>
      <c r="F137" s="5">
        <v>3199</v>
      </c>
      <c r="G137" s="5">
        <v>797</v>
      </c>
      <c r="H137" s="19">
        <f t="shared" si="20"/>
        <v>74.71221268139038</v>
      </c>
      <c r="I137" s="19">
        <f t="shared" si="16"/>
        <v>299.8800104990813</v>
      </c>
      <c r="J137" s="19">
        <f t="shared" si="24"/>
        <v>2754.219697567197</v>
      </c>
      <c r="K137" s="5">
        <v>1</v>
      </c>
      <c r="L137" s="2">
        <v>4</v>
      </c>
      <c r="M137" s="19">
        <f t="shared" si="21"/>
        <v>0.12075757575757576</v>
      </c>
      <c r="N137" s="44">
        <f>J137/I137*0.7</f>
        <v>6.429084036273048</v>
      </c>
      <c r="O137" s="37">
        <f t="shared" si="22"/>
        <v>0.7763606025620635</v>
      </c>
    </row>
    <row r="138" spans="2:15" ht="12.75">
      <c r="B138" s="36"/>
      <c r="C138" s="11"/>
      <c r="D138" s="4" t="s">
        <v>19</v>
      </c>
      <c r="E138" s="7">
        <v>122128</v>
      </c>
      <c r="F138" s="5">
        <v>7464</v>
      </c>
      <c r="G138" s="5">
        <v>1740</v>
      </c>
      <c r="H138" s="19">
        <f t="shared" si="20"/>
        <v>142.4734704572252</v>
      </c>
      <c r="I138" s="19">
        <f t="shared" si="16"/>
        <v>611.1620594785799</v>
      </c>
      <c r="J138" s="19">
        <f t="shared" si="24"/>
        <v>2754.219697567197</v>
      </c>
      <c r="K138" s="5">
        <v>1</v>
      </c>
      <c r="L138" s="2">
        <v>4</v>
      </c>
      <c r="M138" s="19">
        <f t="shared" si="21"/>
        <v>0.2636363636363636</v>
      </c>
      <c r="N138" s="44">
        <f>J138/I138*0.7</f>
        <v>3.154570475042077</v>
      </c>
      <c r="O138" s="37">
        <f t="shared" si="22"/>
        <v>0.8316594888747293</v>
      </c>
    </row>
    <row r="139" spans="2:15" ht="12.75">
      <c r="B139" s="36"/>
      <c r="C139" s="11"/>
      <c r="D139" s="54" t="s">
        <v>151</v>
      </c>
      <c r="E139" s="7">
        <v>1002211</v>
      </c>
      <c r="F139" s="5">
        <v>410599</v>
      </c>
      <c r="G139" s="5">
        <v>83571</v>
      </c>
      <c r="H139" s="19">
        <f t="shared" si="20"/>
        <v>833.8663215630241</v>
      </c>
      <c r="I139" s="19">
        <f t="shared" si="16"/>
        <v>4096.931684046573</v>
      </c>
      <c r="J139" s="19">
        <f t="shared" si="24"/>
        <v>2754.219697567197</v>
      </c>
      <c r="K139" s="5">
        <v>17</v>
      </c>
      <c r="L139" s="2">
        <v>4</v>
      </c>
      <c r="M139" s="19">
        <f t="shared" si="21"/>
        <v>12.662272727272727</v>
      </c>
      <c r="N139" s="45">
        <v>1</v>
      </c>
      <c r="O139" s="38">
        <f t="shared" si="22"/>
        <v>12.662272727272727</v>
      </c>
    </row>
    <row r="140" spans="2:15" ht="12.75">
      <c r="B140" s="36"/>
      <c r="C140" s="11"/>
      <c r="D140" s="54" t="s">
        <v>152</v>
      </c>
      <c r="E140" s="7">
        <v>283117</v>
      </c>
      <c r="F140" s="5">
        <v>82183</v>
      </c>
      <c r="G140" s="5">
        <v>17968</v>
      </c>
      <c r="H140" s="19">
        <f t="shared" si="20"/>
        <v>634.6492792732333</v>
      </c>
      <c r="I140" s="19">
        <f t="shared" si="16"/>
        <v>2902.7928382965347</v>
      </c>
      <c r="J140" s="19">
        <f t="shared" si="24"/>
        <v>2754.219697567197</v>
      </c>
      <c r="K140" s="5">
        <v>8</v>
      </c>
      <c r="L140" s="2">
        <v>4</v>
      </c>
      <c r="M140" s="19">
        <f t="shared" si="21"/>
        <v>2.7224242424242426</v>
      </c>
      <c r="N140" s="45">
        <v>1</v>
      </c>
      <c r="O140" s="38">
        <f t="shared" si="22"/>
        <v>2.7224242424242426</v>
      </c>
    </row>
    <row r="141" spans="2:15" ht="12.75">
      <c r="B141" s="36"/>
      <c r="C141" s="11"/>
      <c r="D141" s="54" t="s">
        <v>153</v>
      </c>
      <c r="E141" s="7">
        <v>310748</v>
      </c>
      <c r="F141" s="5">
        <v>69902</v>
      </c>
      <c r="G141" s="5">
        <v>15163</v>
      </c>
      <c r="H141" s="19">
        <f aca="true" t="shared" si="25" ref="H141:H168">G141*10000/E141</f>
        <v>487.95165214257213</v>
      </c>
      <c r="I141" s="19">
        <f t="shared" si="16"/>
        <v>2249.4754592145405</v>
      </c>
      <c r="J141" s="19">
        <f t="shared" si="24"/>
        <v>2754.219697567197</v>
      </c>
      <c r="K141" s="5">
        <v>8</v>
      </c>
      <c r="L141" s="2">
        <v>4</v>
      </c>
      <c r="M141" s="19">
        <f aca="true" t="shared" si="26" ref="M141:M162">G141/L141/1650</f>
        <v>2.2974242424242424</v>
      </c>
      <c r="N141" s="45">
        <v>1</v>
      </c>
      <c r="O141" s="38">
        <f aca="true" t="shared" si="27" ref="O141:O159">M141*N141</f>
        <v>2.2974242424242424</v>
      </c>
    </row>
    <row r="142" spans="2:15" ht="12.75">
      <c r="B142" s="36"/>
      <c r="C142" s="11"/>
      <c r="D142" s="4" t="s">
        <v>17</v>
      </c>
      <c r="E142" s="7">
        <v>50763</v>
      </c>
      <c r="F142" s="5">
        <v>22426</v>
      </c>
      <c r="G142" s="5">
        <v>5071</v>
      </c>
      <c r="H142" s="19">
        <f t="shared" si="25"/>
        <v>998.9559324705002</v>
      </c>
      <c r="I142" s="19">
        <f t="shared" si="16"/>
        <v>4417.7846068987255</v>
      </c>
      <c r="J142" s="19">
        <f t="shared" si="24"/>
        <v>2754.219697567197</v>
      </c>
      <c r="K142" s="5">
        <v>2</v>
      </c>
      <c r="L142" s="2">
        <v>4</v>
      </c>
      <c r="M142" s="19">
        <f t="shared" si="26"/>
        <v>0.7683333333333333</v>
      </c>
      <c r="N142" s="45">
        <v>1</v>
      </c>
      <c r="O142" s="38">
        <f t="shared" si="27"/>
        <v>0.7683333333333333</v>
      </c>
    </row>
    <row r="143" spans="2:15" ht="12.75">
      <c r="B143" s="36"/>
      <c r="C143" s="11"/>
      <c r="D143" s="4" t="s">
        <v>10</v>
      </c>
      <c r="E143" s="7">
        <v>117199</v>
      </c>
      <c r="F143" s="5">
        <v>28269</v>
      </c>
      <c r="G143" s="5">
        <v>5338</v>
      </c>
      <c r="H143" s="19">
        <f t="shared" si="25"/>
        <v>455.46463707028215</v>
      </c>
      <c r="I143" s="19">
        <f aca="true" t="shared" si="28" ref="I143:I198">F143*10000/E143</f>
        <v>2412.0512973660184</v>
      </c>
      <c r="J143" s="19">
        <f t="shared" si="24"/>
        <v>2754.219697567197</v>
      </c>
      <c r="K143" s="5">
        <v>3</v>
      </c>
      <c r="L143" s="2">
        <v>4</v>
      </c>
      <c r="M143" s="19">
        <f t="shared" si="26"/>
        <v>0.8087878787878788</v>
      </c>
      <c r="N143" s="45">
        <v>1</v>
      </c>
      <c r="O143" s="38">
        <f t="shared" si="27"/>
        <v>0.8087878787878788</v>
      </c>
    </row>
    <row r="144" spans="2:15" ht="12.75">
      <c r="B144" s="36"/>
      <c r="C144" s="11"/>
      <c r="D144" s="4" t="s">
        <v>27</v>
      </c>
      <c r="E144" s="7">
        <v>182165</v>
      </c>
      <c r="F144" s="5">
        <v>30374</v>
      </c>
      <c r="G144" s="5">
        <v>7438</v>
      </c>
      <c r="H144" s="19">
        <f t="shared" si="25"/>
        <v>408.311146488074</v>
      </c>
      <c r="I144" s="19">
        <f t="shared" si="28"/>
        <v>1667.3894546153213</v>
      </c>
      <c r="J144" s="19">
        <f t="shared" si="24"/>
        <v>2754.219697567197</v>
      </c>
      <c r="K144" s="5">
        <v>2</v>
      </c>
      <c r="L144" s="2">
        <v>4</v>
      </c>
      <c r="M144" s="19">
        <f t="shared" si="26"/>
        <v>1.126969696969697</v>
      </c>
      <c r="N144" s="44">
        <f>J144/I144*0.7</f>
        <v>1.156270829805524</v>
      </c>
      <c r="O144" s="37">
        <f t="shared" si="27"/>
        <v>1.3030821866808313</v>
      </c>
    </row>
    <row r="145" spans="2:15" ht="12.75">
      <c r="B145" s="36"/>
      <c r="C145" s="11"/>
      <c r="D145" s="4" t="s">
        <v>14</v>
      </c>
      <c r="E145" s="7">
        <v>114138</v>
      </c>
      <c r="F145" s="5">
        <v>16757</v>
      </c>
      <c r="G145" s="5">
        <v>3595</v>
      </c>
      <c r="H145" s="19">
        <f t="shared" si="25"/>
        <v>314.9695982056808</v>
      </c>
      <c r="I145" s="19">
        <f t="shared" si="28"/>
        <v>1468.1350645709579</v>
      </c>
      <c r="J145" s="19">
        <f t="shared" si="24"/>
        <v>2754.219697567197</v>
      </c>
      <c r="K145" s="5">
        <v>1</v>
      </c>
      <c r="L145" s="2">
        <v>4</v>
      </c>
      <c r="M145" s="19">
        <f t="shared" si="26"/>
        <v>0.5446969696969697</v>
      </c>
      <c r="N145" s="44">
        <f>J145/I145*0.7</f>
        <v>1.313199197282612</v>
      </c>
      <c r="O145" s="37">
        <f t="shared" si="27"/>
        <v>0.7152956233683319</v>
      </c>
    </row>
    <row r="146" spans="2:15" ht="12.75">
      <c r="B146" s="36"/>
      <c r="C146" s="11"/>
      <c r="D146" s="4" t="s">
        <v>15</v>
      </c>
      <c r="E146" s="7">
        <v>153239</v>
      </c>
      <c r="F146" s="5">
        <v>34250</v>
      </c>
      <c r="G146" s="5">
        <v>7205</v>
      </c>
      <c r="H146" s="19">
        <f t="shared" si="25"/>
        <v>470.1805676100731</v>
      </c>
      <c r="I146" s="19">
        <f t="shared" si="28"/>
        <v>2235.0707065433735</v>
      </c>
      <c r="J146" s="19">
        <f t="shared" si="24"/>
        <v>2754.219697567197</v>
      </c>
      <c r="K146" s="5">
        <v>5</v>
      </c>
      <c r="L146" s="2">
        <v>4</v>
      </c>
      <c r="M146" s="19">
        <f t="shared" si="26"/>
        <v>1.0916666666666666</v>
      </c>
      <c r="N146" s="45">
        <v>1</v>
      </c>
      <c r="O146" s="38">
        <f t="shared" si="27"/>
        <v>1.0916666666666666</v>
      </c>
    </row>
    <row r="147" spans="2:15" ht="12.75">
      <c r="B147" s="36"/>
      <c r="C147" s="11"/>
      <c r="D147" s="4" t="s">
        <v>23</v>
      </c>
      <c r="E147" s="7">
        <v>43470</v>
      </c>
      <c r="F147" s="5">
        <v>5990</v>
      </c>
      <c r="G147" s="5">
        <v>1471</v>
      </c>
      <c r="H147" s="19">
        <f t="shared" si="25"/>
        <v>338.394294916034</v>
      </c>
      <c r="I147" s="19">
        <f t="shared" si="28"/>
        <v>1377.9618127444214</v>
      </c>
      <c r="J147" s="19">
        <f t="shared" si="24"/>
        <v>2754.219697567197</v>
      </c>
      <c r="K147" s="5">
        <v>2</v>
      </c>
      <c r="L147" s="2">
        <v>4</v>
      </c>
      <c r="M147" s="19">
        <f t="shared" si="26"/>
        <v>0.22287878787878787</v>
      </c>
      <c r="N147" s="44">
        <f>J147/I147*0.7</f>
        <v>1.3991344103050454</v>
      </c>
      <c r="O147" s="37">
        <f t="shared" si="27"/>
        <v>0.31183738144829115</v>
      </c>
    </row>
    <row r="148" spans="2:15" ht="12.75">
      <c r="B148" s="36"/>
      <c r="C148" s="11"/>
      <c r="D148" s="4" t="s">
        <v>25</v>
      </c>
      <c r="E148" s="7">
        <v>82081</v>
      </c>
      <c r="F148" s="5">
        <v>17256</v>
      </c>
      <c r="G148" s="5">
        <v>3576</v>
      </c>
      <c r="H148" s="19">
        <f t="shared" si="25"/>
        <v>435.66720678354307</v>
      </c>
      <c r="I148" s="19">
        <f t="shared" si="28"/>
        <v>2102.3135683044798</v>
      </c>
      <c r="J148" s="19">
        <f t="shared" si="24"/>
        <v>2754.219697567197</v>
      </c>
      <c r="K148" s="5">
        <v>1</v>
      </c>
      <c r="L148" s="2">
        <v>4</v>
      </c>
      <c r="M148" s="19">
        <f t="shared" si="26"/>
        <v>0.5418181818181819</v>
      </c>
      <c r="N148" s="45">
        <v>1</v>
      </c>
      <c r="O148" s="38">
        <f t="shared" si="27"/>
        <v>0.5418181818181819</v>
      </c>
    </row>
    <row r="149" spans="2:15" ht="12.75">
      <c r="B149" s="36"/>
      <c r="C149" s="11"/>
      <c r="D149" s="4" t="s">
        <v>16</v>
      </c>
      <c r="E149" s="7">
        <v>65196</v>
      </c>
      <c r="F149" s="5">
        <v>12228</v>
      </c>
      <c r="G149" s="5">
        <v>2846</v>
      </c>
      <c r="H149" s="19">
        <f t="shared" si="25"/>
        <v>436.52984845696056</v>
      </c>
      <c r="I149" s="19">
        <f t="shared" si="28"/>
        <v>1875.5751886618812</v>
      </c>
      <c r="J149" s="19">
        <f t="shared" si="24"/>
        <v>2754.219697567197</v>
      </c>
      <c r="K149" s="5">
        <v>1</v>
      </c>
      <c r="L149" s="2">
        <v>4</v>
      </c>
      <c r="M149" s="19">
        <f t="shared" si="26"/>
        <v>0.4312121212121212</v>
      </c>
      <c r="N149" s="45">
        <v>1</v>
      </c>
      <c r="O149" s="38">
        <f t="shared" si="27"/>
        <v>0.4312121212121212</v>
      </c>
    </row>
    <row r="150" spans="2:15" ht="12.75">
      <c r="B150" s="36"/>
      <c r="C150" s="11"/>
      <c r="D150" s="4" t="s">
        <v>20</v>
      </c>
      <c r="E150" s="7">
        <v>154440</v>
      </c>
      <c r="F150" s="5">
        <v>32904</v>
      </c>
      <c r="G150" s="5">
        <v>5266</v>
      </c>
      <c r="H150" s="19">
        <f t="shared" si="25"/>
        <v>340.973840973841</v>
      </c>
      <c r="I150" s="19">
        <f t="shared" si="28"/>
        <v>2130.5361305361307</v>
      </c>
      <c r="J150" s="19">
        <f t="shared" si="24"/>
        <v>2754.219697567197</v>
      </c>
      <c r="K150" s="5">
        <v>2</v>
      </c>
      <c r="L150" s="2">
        <v>4</v>
      </c>
      <c r="M150" s="19">
        <f t="shared" si="26"/>
        <v>0.7978787878787879</v>
      </c>
      <c r="N150" s="45">
        <v>1</v>
      </c>
      <c r="O150" s="38">
        <f t="shared" si="27"/>
        <v>0.7978787878787879</v>
      </c>
    </row>
    <row r="151" spans="2:15" ht="12.75">
      <c r="B151" s="36"/>
      <c r="C151" s="11"/>
      <c r="D151" s="4" t="s">
        <v>22</v>
      </c>
      <c r="E151" s="7">
        <v>105943</v>
      </c>
      <c r="F151" s="5">
        <v>10778</v>
      </c>
      <c r="G151" s="5">
        <v>2194</v>
      </c>
      <c r="H151" s="19">
        <f t="shared" si="25"/>
        <v>207.09249313309988</v>
      </c>
      <c r="I151" s="19">
        <f t="shared" si="28"/>
        <v>1017.3395127568598</v>
      </c>
      <c r="J151" s="19">
        <f t="shared" si="24"/>
        <v>2754.219697567197</v>
      </c>
      <c r="K151" s="5">
        <v>2</v>
      </c>
      <c r="L151" s="2">
        <v>4</v>
      </c>
      <c r="M151" s="19">
        <f t="shared" si="26"/>
        <v>0.3324242424242424</v>
      </c>
      <c r="N151" s="44">
        <f>J151/I151*0.7</f>
        <v>1.8950937854291432</v>
      </c>
      <c r="O151" s="37">
        <f t="shared" si="27"/>
        <v>0.6299751159441727</v>
      </c>
    </row>
    <row r="152" spans="2:15" ht="22.5">
      <c r="B152" s="36"/>
      <c r="C152" s="11" t="s">
        <v>70</v>
      </c>
      <c r="D152" s="4" t="s">
        <v>99</v>
      </c>
      <c r="E152" s="7">
        <v>3271206</v>
      </c>
      <c r="F152" s="5">
        <v>14952</v>
      </c>
      <c r="G152" s="5">
        <v>2510</v>
      </c>
      <c r="H152" s="19">
        <f t="shared" si="25"/>
        <v>7.673011115778095</v>
      </c>
      <c r="I152" s="19">
        <f t="shared" si="28"/>
        <v>45.7079132283323</v>
      </c>
      <c r="J152" s="19">
        <f>SUM($F$152)*10000/$E$7</f>
        <v>45.7079132283323</v>
      </c>
      <c r="K152" s="5">
        <v>1</v>
      </c>
      <c r="L152" s="2">
        <v>4</v>
      </c>
      <c r="M152" s="19">
        <f t="shared" si="26"/>
        <v>0.3803030303030303</v>
      </c>
      <c r="N152" s="44">
        <v>1.03</v>
      </c>
      <c r="O152" s="37">
        <f t="shared" si="27"/>
        <v>0.39171212121212123</v>
      </c>
    </row>
    <row r="153" spans="2:15" ht="22.5">
      <c r="B153" s="36"/>
      <c r="C153" s="11" t="s">
        <v>88</v>
      </c>
      <c r="D153" s="4" t="s">
        <v>99</v>
      </c>
      <c r="E153" s="7">
        <v>3271206</v>
      </c>
      <c r="F153" s="5">
        <v>68854</v>
      </c>
      <c r="G153" s="5">
        <v>13534</v>
      </c>
      <c r="H153" s="19">
        <f t="shared" si="25"/>
        <v>41.373120494398705</v>
      </c>
      <c r="I153" s="19">
        <f t="shared" si="28"/>
        <v>210.48506269553187</v>
      </c>
      <c r="J153" s="19">
        <f>SUM($F$153)*10000/$E$7</f>
        <v>210.48506269553187</v>
      </c>
      <c r="K153" s="5">
        <v>3</v>
      </c>
      <c r="L153" s="2">
        <v>4</v>
      </c>
      <c r="M153" s="19">
        <f t="shared" si="26"/>
        <v>2.0506060606060608</v>
      </c>
      <c r="N153" s="44">
        <v>1.03</v>
      </c>
      <c r="O153" s="37">
        <f t="shared" si="27"/>
        <v>2.1121242424242426</v>
      </c>
    </row>
    <row r="154" spans="2:15" ht="22.5">
      <c r="B154" s="36"/>
      <c r="C154" s="11" t="s">
        <v>81</v>
      </c>
      <c r="D154" s="4" t="s">
        <v>21</v>
      </c>
      <c r="E154" s="7">
        <v>100726</v>
      </c>
      <c r="F154" s="5">
        <v>27648</v>
      </c>
      <c r="G154" s="5">
        <v>4858</v>
      </c>
      <c r="H154" s="19">
        <f t="shared" si="25"/>
        <v>482.2985127970931</v>
      </c>
      <c r="I154" s="19">
        <f t="shared" si="28"/>
        <v>2744.8722276274248</v>
      </c>
      <c r="J154" s="19">
        <f aca="true" t="shared" si="29" ref="J154:J172">SUM($F$154:$F$172)*10000/$E$7</f>
        <v>3957.794159096064</v>
      </c>
      <c r="K154" s="5">
        <v>2</v>
      </c>
      <c r="L154" s="2">
        <v>4</v>
      </c>
      <c r="M154" s="19">
        <f t="shared" si="26"/>
        <v>0.7360606060606061</v>
      </c>
      <c r="N154" s="45">
        <v>1</v>
      </c>
      <c r="O154" s="38">
        <f t="shared" si="27"/>
        <v>0.7360606060606061</v>
      </c>
    </row>
    <row r="155" spans="2:15" ht="12.75">
      <c r="B155" s="36"/>
      <c r="C155" s="11"/>
      <c r="D155" s="4" t="s">
        <v>12</v>
      </c>
      <c r="E155" s="7">
        <v>90268</v>
      </c>
      <c r="F155" s="5">
        <v>27643</v>
      </c>
      <c r="G155" s="5">
        <v>5179</v>
      </c>
      <c r="H155" s="19">
        <f t="shared" si="25"/>
        <v>573.7359861745026</v>
      </c>
      <c r="I155" s="19">
        <f t="shared" si="28"/>
        <v>3062.325519563965</v>
      </c>
      <c r="J155" s="19">
        <f t="shared" si="29"/>
        <v>3957.794159096064</v>
      </c>
      <c r="K155" s="5">
        <v>2</v>
      </c>
      <c r="L155" s="2">
        <v>4</v>
      </c>
      <c r="M155" s="19">
        <f t="shared" si="26"/>
        <v>0.7846969696969697</v>
      </c>
      <c r="N155" s="45">
        <v>1</v>
      </c>
      <c r="O155" s="38">
        <f t="shared" si="27"/>
        <v>0.7846969696969697</v>
      </c>
    </row>
    <row r="156" spans="2:15" ht="12.75">
      <c r="B156" s="36"/>
      <c r="C156" s="11"/>
      <c r="D156" s="4" t="s">
        <v>13</v>
      </c>
      <c r="E156" s="7">
        <v>128093</v>
      </c>
      <c r="F156" s="5">
        <v>67846</v>
      </c>
      <c r="G156" s="5">
        <v>12384</v>
      </c>
      <c r="H156" s="19">
        <f t="shared" si="25"/>
        <v>966.7975611469791</v>
      </c>
      <c r="I156" s="19">
        <f t="shared" si="28"/>
        <v>5296.620424223025</v>
      </c>
      <c r="J156" s="19">
        <f t="shared" si="29"/>
        <v>3957.794159096064</v>
      </c>
      <c r="K156" s="5">
        <v>5</v>
      </c>
      <c r="L156" s="2">
        <v>4</v>
      </c>
      <c r="M156" s="19">
        <f t="shared" si="26"/>
        <v>1.8763636363636365</v>
      </c>
      <c r="N156" s="45">
        <v>1</v>
      </c>
      <c r="O156" s="38">
        <f t="shared" si="27"/>
        <v>1.8763636363636365</v>
      </c>
    </row>
    <row r="157" spans="2:15" ht="12.75">
      <c r="B157" s="36"/>
      <c r="C157" s="11"/>
      <c r="D157" s="4" t="s">
        <v>29</v>
      </c>
      <c r="E157" s="7">
        <v>58605</v>
      </c>
      <c r="F157" s="5">
        <v>7332</v>
      </c>
      <c r="G157" s="5">
        <v>1334</v>
      </c>
      <c r="H157" s="19">
        <f t="shared" si="25"/>
        <v>227.62562921252453</v>
      </c>
      <c r="I157" s="19">
        <f t="shared" si="28"/>
        <v>1251.0877911441003</v>
      </c>
      <c r="J157" s="19">
        <f t="shared" si="29"/>
        <v>3957.794159096064</v>
      </c>
      <c r="K157" s="5">
        <v>1</v>
      </c>
      <c r="L157" s="2">
        <v>4</v>
      </c>
      <c r="M157" s="19">
        <f t="shared" si="26"/>
        <v>0.20212121212121212</v>
      </c>
      <c r="N157" s="44">
        <f>J157/I157*0.7</f>
        <v>2.2144376525597025</v>
      </c>
      <c r="O157" s="37">
        <f t="shared" si="27"/>
        <v>0.44758482250221865</v>
      </c>
    </row>
    <row r="158" spans="2:15" ht="12.75">
      <c r="B158" s="36"/>
      <c r="C158" s="11"/>
      <c r="D158" s="4" t="s">
        <v>24</v>
      </c>
      <c r="E158" s="7">
        <v>106676</v>
      </c>
      <c r="F158" s="5">
        <v>30499</v>
      </c>
      <c r="G158" s="5">
        <v>4625</v>
      </c>
      <c r="H158" s="19">
        <f t="shared" si="25"/>
        <v>433.5558138662867</v>
      </c>
      <c r="I158" s="19">
        <f t="shared" si="28"/>
        <v>2859.0310847800815</v>
      </c>
      <c r="J158" s="19">
        <f t="shared" si="29"/>
        <v>3957.794159096064</v>
      </c>
      <c r="K158" s="5">
        <v>1</v>
      </c>
      <c r="L158" s="2">
        <v>4</v>
      </c>
      <c r="M158" s="19">
        <f t="shared" si="26"/>
        <v>0.7007575757575758</v>
      </c>
      <c r="N158" s="45">
        <v>1</v>
      </c>
      <c r="O158" s="38">
        <f t="shared" si="27"/>
        <v>0.7007575757575758</v>
      </c>
    </row>
    <row r="159" spans="2:15" ht="12.75">
      <c r="B159" s="36"/>
      <c r="C159" s="11"/>
      <c r="D159" s="4" t="s">
        <v>19</v>
      </c>
      <c r="E159" s="7">
        <v>122128</v>
      </c>
      <c r="F159" s="5">
        <v>10534</v>
      </c>
      <c r="G159" s="5">
        <v>1855</v>
      </c>
      <c r="H159" s="19">
        <f t="shared" si="25"/>
        <v>151.88982051617975</v>
      </c>
      <c r="I159" s="19">
        <f t="shared" si="28"/>
        <v>862.5376654002358</v>
      </c>
      <c r="J159" s="19">
        <f t="shared" si="29"/>
        <v>3957.794159096064</v>
      </c>
      <c r="K159" s="5">
        <v>3</v>
      </c>
      <c r="L159" s="2">
        <v>4</v>
      </c>
      <c r="M159" s="19">
        <f t="shared" si="26"/>
        <v>0.28106060606060607</v>
      </c>
      <c r="N159" s="44">
        <f>J159/I159*0.7</f>
        <v>3.2119825284171144</v>
      </c>
      <c r="O159" s="37">
        <f t="shared" si="27"/>
        <v>0.902761756092992</v>
      </c>
    </row>
    <row r="160" spans="2:15" ht="12.75">
      <c r="B160" s="36"/>
      <c r="C160" s="11"/>
      <c r="D160" s="54" t="s">
        <v>151</v>
      </c>
      <c r="E160" s="7">
        <v>1002211</v>
      </c>
      <c r="F160" s="5">
        <v>713966</v>
      </c>
      <c r="G160" s="5">
        <v>129468</v>
      </c>
      <c r="H160" s="19">
        <f t="shared" si="25"/>
        <v>1291.8237776276653</v>
      </c>
      <c r="I160" s="19">
        <f t="shared" si="28"/>
        <v>7123.90903711893</v>
      </c>
      <c r="J160" s="19">
        <f t="shared" si="29"/>
        <v>3957.794159096064</v>
      </c>
      <c r="K160" s="5">
        <v>32</v>
      </c>
      <c r="L160" s="2">
        <v>4</v>
      </c>
      <c r="M160" s="19">
        <f t="shared" si="26"/>
        <v>19.616363636363637</v>
      </c>
      <c r="N160" s="45">
        <v>1</v>
      </c>
      <c r="O160" s="38">
        <f>M160*N160</f>
        <v>19.616363636363637</v>
      </c>
    </row>
    <row r="161" spans="2:15" ht="12.75">
      <c r="B161" s="36"/>
      <c r="C161" s="11"/>
      <c r="D161" s="54" t="s">
        <v>152</v>
      </c>
      <c r="E161" s="7">
        <v>283117</v>
      </c>
      <c r="F161" s="5">
        <v>68100</v>
      </c>
      <c r="G161" s="5">
        <v>12596</v>
      </c>
      <c r="H161" s="19">
        <f t="shared" si="25"/>
        <v>444.90440347983343</v>
      </c>
      <c r="I161" s="19">
        <f t="shared" si="28"/>
        <v>2405.3659794360638</v>
      </c>
      <c r="J161" s="19">
        <f t="shared" si="29"/>
        <v>3957.794159096064</v>
      </c>
      <c r="K161" s="5">
        <v>6</v>
      </c>
      <c r="L161" s="2">
        <v>4</v>
      </c>
      <c r="M161" s="19">
        <f t="shared" si="26"/>
        <v>1.9084848484848485</v>
      </c>
      <c r="N161" s="44">
        <f>J161/I161*0.7</f>
        <v>1.1517814482504554</v>
      </c>
      <c r="O161" s="37">
        <f>M161*N161</f>
        <v>2.1981574427519295</v>
      </c>
    </row>
    <row r="162" spans="2:15" ht="12.75">
      <c r="B162" s="36"/>
      <c r="C162" s="11"/>
      <c r="D162" s="54" t="s">
        <v>153</v>
      </c>
      <c r="E162" s="7">
        <v>310748</v>
      </c>
      <c r="F162" s="5">
        <v>114701</v>
      </c>
      <c r="G162" s="5">
        <v>24542</v>
      </c>
      <c r="H162" s="19">
        <f t="shared" si="25"/>
        <v>789.7717764877007</v>
      </c>
      <c r="I162" s="19">
        <f t="shared" si="28"/>
        <v>3691.1259284050097</v>
      </c>
      <c r="J162" s="19">
        <f t="shared" si="29"/>
        <v>3957.794159096064</v>
      </c>
      <c r="K162" s="5">
        <v>7</v>
      </c>
      <c r="L162" s="2">
        <v>4</v>
      </c>
      <c r="M162" s="19">
        <f t="shared" si="26"/>
        <v>3.7184848484848483</v>
      </c>
      <c r="N162" s="45">
        <v>1</v>
      </c>
      <c r="O162" s="38">
        <f>M162*N162</f>
        <v>3.7184848484848483</v>
      </c>
    </row>
    <row r="163" spans="2:17" ht="12.75">
      <c r="B163" s="36"/>
      <c r="C163" s="11"/>
      <c r="D163" s="24" t="s">
        <v>17</v>
      </c>
      <c r="E163" s="25">
        <v>50763</v>
      </c>
      <c r="F163" s="26">
        <v>0</v>
      </c>
      <c r="G163" s="26">
        <v>0</v>
      </c>
      <c r="H163" s="27">
        <f t="shared" si="25"/>
        <v>0</v>
      </c>
      <c r="I163" s="27">
        <f t="shared" si="28"/>
        <v>0</v>
      </c>
      <c r="J163" s="27">
        <f t="shared" si="29"/>
        <v>3957.794159096064</v>
      </c>
      <c r="K163" s="26">
        <v>0</v>
      </c>
      <c r="L163" s="2">
        <v>4</v>
      </c>
      <c r="M163" s="27">
        <v>0</v>
      </c>
      <c r="N163" s="46" t="s">
        <v>146</v>
      </c>
      <c r="O163" s="39">
        <v>0.38051042594354834</v>
      </c>
      <c r="P163" s="33">
        <f aca="true" t="shared" si="30" ref="P163:P170">J163*E163/10000/2</f>
        <v>10045.475244909676</v>
      </c>
      <c r="Q163" s="33">
        <f aca="true" t="shared" si="31" ref="Q163:Q170">P163/4/4/1650</f>
        <v>0.38051042594354834</v>
      </c>
    </row>
    <row r="164" spans="2:17" ht="12.75">
      <c r="B164" s="36"/>
      <c r="C164" s="11"/>
      <c r="D164" s="4" t="s">
        <v>10</v>
      </c>
      <c r="E164" s="7">
        <v>117199</v>
      </c>
      <c r="F164" s="5">
        <v>36430</v>
      </c>
      <c r="G164" s="5">
        <v>5700</v>
      </c>
      <c r="H164" s="19">
        <f t="shared" si="25"/>
        <v>486.35227263031254</v>
      </c>
      <c r="I164" s="19">
        <f t="shared" si="28"/>
        <v>3108.388296828471</v>
      </c>
      <c r="J164" s="19">
        <f t="shared" si="29"/>
        <v>3957.794159096064</v>
      </c>
      <c r="K164" s="5">
        <v>1</v>
      </c>
      <c r="L164" s="2">
        <v>4</v>
      </c>
      <c r="M164" s="19">
        <f>G164/L164/1650</f>
        <v>0.8636363636363636</v>
      </c>
      <c r="N164" s="45">
        <v>1</v>
      </c>
      <c r="O164" s="38">
        <f>M164*N164</f>
        <v>0.8636363636363636</v>
      </c>
      <c r="P164" s="33">
        <f t="shared" si="30"/>
        <v>23192.475882594983</v>
      </c>
      <c r="Q164" s="33">
        <f t="shared" si="31"/>
        <v>0.878502874340719</v>
      </c>
    </row>
    <row r="165" spans="2:17" ht="12.75">
      <c r="B165" s="36"/>
      <c r="C165" s="11"/>
      <c r="D165" s="4" t="s">
        <v>27</v>
      </c>
      <c r="E165" s="7">
        <v>182165</v>
      </c>
      <c r="F165" s="5">
        <v>26813</v>
      </c>
      <c r="G165" s="5">
        <v>4068</v>
      </c>
      <c r="H165" s="19">
        <f t="shared" si="25"/>
        <v>223.31402849065407</v>
      </c>
      <c r="I165" s="19">
        <f t="shared" si="28"/>
        <v>1471.9073367551396</v>
      </c>
      <c r="J165" s="19">
        <f t="shared" si="29"/>
        <v>3957.794159096064</v>
      </c>
      <c r="K165" s="5">
        <v>2</v>
      </c>
      <c r="L165" s="2">
        <v>4</v>
      </c>
      <c r="M165" s="19">
        <f>G165/L165/1650</f>
        <v>0.6163636363636363</v>
      </c>
      <c r="N165" s="44">
        <f>J165/I165*0.7</f>
        <v>1.8822216875926385</v>
      </c>
      <c r="O165" s="37">
        <f>M165*N165</f>
        <v>1.160133003807099</v>
      </c>
      <c r="P165" s="33">
        <f t="shared" si="30"/>
        <v>36048.57864958673</v>
      </c>
      <c r="Q165" s="33">
        <f t="shared" si="31"/>
        <v>1.3654764639994974</v>
      </c>
    </row>
    <row r="166" spans="2:17" ht="12.75">
      <c r="B166" s="36"/>
      <c r="C166" s="11"/>
      <c r="D166" s="24" t="s">
        <v>14</v>
      </c>
      <c r="E166" s="25">
        <v>114138</v>
      </c>
      <c r="F166" s="26">
        <v>0</v>
      </c>
      <c r="G166" s="26">
        <v>0</v>
      </c>
      <c r="H166" s="27">
        <f t="shared" si="25"/>
        <v>0</v>
      </c>
      <c r="I166" s="27">
        <f t="shared" si="28"/>
        <v>0</v>
      </c>
      <c r="J166" s="27">
        <f t="shared" si="29"/>
        <v>3957.794159096064</v>
      </c>
      <c r="K166" s="26">
        <v>0</v>
      </c>
      <c r="L166" s="2">
        <v>4</v>
      </c>
      <c r="M166" s="27">
        <v>0</v>
      </c>
      <c r="N166" s="46" t="s">
        <v>146</v>
      </c>
      <c r="O166" s="39">
        <v>0.8555581623691412</v>
      </c>
      <c r="P166" s="33">
        <f t="shared" si="30"/>
        <v>22586.735486545327</v>
      </c>
      <c r="Q166" s="33">
        <f t="shared" si="31"/>
        <v>0.8555581623691412</v>
      </c>
    </row>
    <row r="167" spans="2:17" ht="12.75">
      <c r="B167" s="36"/>
      <c r="C167" s="11"/>
      <c r="D167" s="4" t="s">
        <v>15</v>
      </c>
      <c r="E167" s="7">
        <v>153239</v>
      </c>
      <c r="F167" s="5">
        <v>70092</v>
      </c>
      <c r="G167" s="5">
        <v>10339</v>
      </c>
      <c r="H167" s="19">
        <f t="shared" si="25"/>
        <v>674.6976944511515</v>
      </c>
      <c r="I167" s="19">
        <f t="shared" si="28"/>
        <v>4574.031414979216</v>
      </c>
      <c r="J167" s="19">
        <f t="shared" si="29"/>
        <v>3957.794159096064</v>
      </c>
      <c r="K167" s="5">
        <v>4</v>
      </c>
      <c r="L167" s="2">
        <v>4</v>
      </c>
      <c r="M167" s="19">
        <f>G167/L167/1650</f>
        <v>1.5665151515151514</v>
      </c>
      <c r="N167" s="45">
        <v>1</v>
      </c>
      <c r="O167" s="38">
        <f>M167*N167</f>
        <v>1.5665151515151514</v>
      </c>
      <c r="P167" s="33">
        <f t="shared" si="30"/>
        <v>30324.42095728609</v>
      </c>
      <c r="Q167" s="33">
        <f t="shared" si="31"/>
        <v>1.1486523089881093</v>
      </c>
    </row>
    <row r="168" spans="2:17" ht="12.75">
      <c r="B168" s="36"/>
      <c r="C168" s="11"/>
      <c r="D168" s="4" t="s">
        <v>23</v>
      </c>
      <c r="E168" s="7">
        <v>43470</v>
      </c>
      <c r="F168" s="5">
        <v>4718</v>
      </c>
      <c r="G168" s="5">
        <v>658</v>
      </c>
      <c r="H168" s="19">
        <f t="shared" si="25"/>
        <v>151.36876006441224</v>
      </c>
      <c r="I168" s="19">
        <f t="shared" si="28"/>
        <v>1085.3462157809984</v>
      </c>
      <c r="J168" s="19">
        <f t="shared" si="29"/>
        <v>3957.794159096064</v>
      </c>
      <c r="K168" s="5">
        <v>1</v>
      </c>
      <c r="L168" s="2">
        <v>4</v>
      </c>
      <c r="M168" s="19">
        <f>G168/L168/1650</f>
        <v>0.0996969696969697</v>
      </c>
      <c r="N168" s="44">
        <f>J168/I168*0.7</f>
        <v>2.5526010696721944</v>
      </c>
      <c r="O168" s="37">
        <f>M168*N168</f>
        <v>0.2544865914915612</v>
      </c>
      <c r="P168" s="33">
        <f t="shared" si="30"/>
        <v>8602.265604795295</v>
      </c>
      <c r="Q168" s="33">
        <f t="shared" si="31"/>
        <v>0.3258433941210339</v>
      </c>
    </row>
    <row r="169" spans="2:17" ht="12.75">
      <c r="B169" s="36"/>
      <c r="C169" s="11"/>
      <c r="D169" s="4" t="s">
        <v>25</v>
      </c>
      <c r="E169" s="7">
        <v>82081</v>
      </c>
      <c r="F169" s="5">
        <v>31433</v>
      </c>
      <c r="G169" s="5">
        <v>5314</v>
      </c>
      <c r="H169" s="19">
        <f aca="true" t="shared" si="32" ref="H169:H197">G169*10000/E169</f>
        <v>647.4092664563053</v>
      </c>
      <c r="I169" s="19">
        <f t="shared" si="28"/>
        <v>3829.5098743923686</v>
      </c>
      <c r="J169" s="19">
        <f t="shared" si="29"/>
        <v>3957.794159096064</v>
      </c>
      <c r="K169" s="5">
        <v>3</v>
      </c>
      <c r="L169" s="2">
        <v>4</v>
      </c>
      <c r="M169" s="19">
        <f>G169/L169/1650</f>
        <v>0.8051515151515152</v>
      </c>
      <c r="N169" s="45">
        <v>1</v>
      </c>
      <c r="O169" s="38">
        <f>M169*N169</f>
        <v>0.8051515151515152</v>
      </c>
      <c r="P169" s="33">
        <f t="shared" si="30"/>
        <v>16242.985118638202</v>
      </c>
      <c r="Q169" s="33">
        <f t="shared" si="31"/>
        <v>0.6152645878272046</v>
      </c>
    </row>
    <row r="170" spans="2:17" ht="12.75">
      <c r="B170" s="36"/>
      <c r="C170" s="11"/>
      <c r="D170" s="4" t="s">
        <v>16</v>
      </c>
      <c r="E170" s="7">
        <v>65196</v>
      </c>
      <c r="F170" s="5">
        <v>8102</v>
      </c>
      <c r="G170" s="5">
        <v>293</v>
      </c>
      <c r="H170" s="19">
        <f t="shared" si="32"/>
        <v>44.94140744830971</v>
      </c>
      <c r="I170" s="19">
        <f t="shared" si="28"/>
        <v>1242.714276949506</v>
      </c>
      <c r="J170" s="19">
        <f t="shared" si="29"/>
        <v>3957.794159096064</v>
      </c>
      <c r="K170" s="5">
        <v>1</v>
      </c>
      <c r="L170" s="2">
        <v>4</v>
      </c>
      <c r="M170" s="19">
        <f>G170/L170/1650</f>
        <v>0.044393939393939395</v>
      </c>
      <c r="N170" s="44">
        <f>J170/I170*0.7</f>
        <v>2.2293587212725114</v>
      </c>
      <c r="O170" s="37">
        <f>M170*N170</f>
        <v>0.0989700159595221</v>
      </c>
      <c r="P170" s="33">
        <f t="shared" si="30"/>
        <v>12901.61739982135</v>
      </c>
      <c r="Q170" s="33">
        <f t="shared" si="31"/>
        <v>0.4886976287811118</v>
      </c>
    </row>
    <row r="171" spans="2:15" ht="12.75">
      <c r="B171" s="36"/>
      <c r="C171" s="11"/>
      <c r="D171" s="4" t="s">
        <v>20</v>
      </c>
      <c r="E171" s="7">
        <v>154440</v>
      </c>
      <c r="F171" s="5">
        <v>42485</v>
      </c>
      <c r="G171" s="5">
        <v>6557</v>
      </c>
      <c r="H171" s="19">
        <f t="shared" si="32"/>
        <v>424.56617456617454</v>
      </c>
      <c r="I171" s="19">
        <f t="shared" si="28"/>
        <v>2750.9065009065007</v>
      </c>
      <c r="J171" s="19">
        <f t="shared" si="29"/>
        <v>3957.794159096064</v>
      </c>
      <c r="K171" s="5">
        <v>3</v>
      </c>
      <c r="L171" s="2">
        <v>4</v>
      </c>
      <c r="M171" s="19">
        <f aca="true" t="shared" si="33" ref="M171:M199">G171/L171/1650</f>
        <v>0.9934848484848485</v>
      </c>
      <c r="N171" s="45">
        <v>1</v>
      </c>
      <c r="O171" s="38">
        <f aca="true" t="shared" si="34" ref="O171:O199">M171*N171</f>
        <v>0.9934848484848485</v>
      </c>
    </row>
    <row r="172" spans="2:15" ht="12.75">
      <c r="B172" s="36"/>
      <c r="C172" s="11"/>
      <c r="D172" s="4" t="s">
        <v>22</v>
      </c>
      <c r="E172" s="7">
        <v>105943</v>
      </c>
      <c r="F172" s="5">
        <v>6334</v>
      </c>
      <c r="G172" s="5">
        <v>1176</v>
      </c>
      <c r="H172" s="19">
        <f t="shared" si="32"/>
        <v>111.00308656541725</v>
      </c>
      <c r="I172" s="19">
        <f t="shared" si="28"/>
        <v>597.8686652256403</v>
      </c>
      <c r="J172" s="19">
        <f t="shared" si="29"/>
        <v>3957.794159096064</v>
      </c>
      <c r="K172" s="5">
        <v>1</v>
      </c>
      <c r="L172" s="2">
        <v>4</v>
      </c>
      <c r="M172" s="19">
        <f t="shared" si="33"/>
        <v>0.1781818181818182</v>
      </c>
      <c r="N172" s="44">
        <f>J172/I172*0.7</f>
        <v>4.633887126902115</v>
      </c>
      <c r="O172" s="37">
        <f t="shared" si="34"/>
        <v>0.8256744335207405</v>
      </c>
    </row>
    <row r="173" spans="2:15" ht="25.5">
      <c r="B173" s="36"/>
      <c r="C173" s="11" t="s">
        <v>95</v>
      </c>
      <c r="D173" s="4" t="s">
        <v>33</v>
      </c>
      <c r="E173" s="7">
        <v>841363</v>
      </c>
      <c r="F173" s="5">
        <v>41371</v>
      </c>
      <c r="G173" s="5">
        <v>8659</v>
      </c>
      <c r="H173" s="19">
        <f t="shared" si="32"/>
        <v>102.91633932084011</v>
      </c>
      <c r="I173" s="19">
        <f t="shared" si="28"/>
        <v>491.7140401943038</v>
      </c>
      <c r="J173" s="19">
        <f>SUM($F$173:$F$175)*10000/$E$7</f>
        <v>872.2348882950203</v>
      </c>
      <c r="K173" s="5">
        <v>5</v>
      </c>
      <c r="L173" s="2">
        <v>4</v>
      </c>
      <c r="M173" s="19">
        <f t="shared" si="33"/>
        <v>1.311969696969697</v>
      </c>
      <c r="N173" s="44">
        <f>J173/I173*0.7</f>
        <v>1.2417063006076579</v>
      </c>
      <c r="O173" s="37">
        <f t="shared" si="34"/>
        <v>1.6290810389335924</v>
      </c>
    </row>
    <row r="174" spans="2:15" ht="38.25">
      <c r="B174" s="36"/>
      <c r="C174" s="11"/>
      <c r="D174" s="4" t="s">
        <v>32</v>
      </c>
      <c r="E174" s="7">
        <v>1869496</v>
      </c>
      <c r="F174" s="5">
        <v>213626</v>
      </c>
      <c r="G174" s="5">
        <v>44858</v>
      </c>
      <c r="H174" s="19">
        <f t="shared" si="32"/>
        <v>239.94702315490377</v>
      </c>
      <c r="I174" s="19">
        <f t="shared" si="28"/>
        <v>1142.6930038898183</v>
      </c>
      <c r="J174" s="19">
        <f>SUM($F$173:$F$175)*10000/$E$7</f>
        <v>872.2348882950203</v>
      </c>
      <c r="K174" s="5">
        <v>16</v>
      </c>
      <c r="L174" s="2">
        <v>4</v>
      </c>
      <c r="M174" s="19">
        <f t="shared" si="33"/>
        <v>6.796666666666667</v>
      </c>
      <c r="N174" s="45">
        <v>1</v>
      </c>
      <c r="O174" s="38">
        <f t="shared" si="34"/>
        <v>6.796666666666667</v>
      </c>
    </row>
    <row r="175" spans="2:15" ht="25.5">
      <c r="B175" s="36"/>
      <c r="C175" s="11"/>
      <c r="D175" s="4" t="s">
        <v>132</v>
      </c>
      <c r="E175" s="7">
        <v>560347</v>
      </c>
      <c r="F175" s="5">
        <v>30329</v>
      </c>
      <c r="G175" s="5">
        <v>7462</v>
      </c>
      <c r="H175" s="19">
        <f t="shared" si="32"/>
        <v>133.16748371990926</v>
      </c>
      <c r="I175" s="19">
        <f t="shared" si="28"/>
        <v>541.2539016002584</v>
      </c>
      <c r="J175" s="19">
        <f>SUM($F$173:$F$175)*10000/$E$7</f>
        <v>872.2348882950203</v>
      </c>
      <c r="K175" s="5">
        <v>5</v>
      </c>
      <c r="L175" s="2">
        <v>4</v>
      </c>
      <c r="M175" s="19">
        <f t="shared" si="33"/>
        <v>1.1306060606060606</v>
      </c>
      <c r="N175" s="44">
        <f>J175/I175*0.7</f>
        <v>1.1280554652841004</v>
      </c>
      <c r="O175" s="37">
        <f t="shared" si="34"/>
        <v>1.2753863457499934</v>
      </c>
    </row>
    <row r="176" spans="2:15" ht="22.5">
      <c r="B176" s="36"/>
      <c r="C176" s="11" t="s">
        <v>39</v>
      </c>
      <c r="D176" s="4" t="s">
        <v>99</v>
      </c>
      <c r="E176" s="7">
        <v>3271206</v>
      </c>
      <c r="F176" s="5">
        <v>8743</v>
      </c>
      <c r="G176" s="5">
        <v>1769</v>
      </c>
      <c r="H176" s="19">
        <f t="shared" si="32"/>
        <v>5.407791499526474</v>
      </c>
      <c r="I176" s="19">
        <f t="shared" si="28"/>
        <v>26.727145890537006</v>
      </c>
      <c r="J176" s="19">
        <f>SUM($F$176)*10000/$E$7</f>
        <v>26.727145890537006</v>
      </c>
      <c r="K176" s="5">
        <v>1</v>
      </c>
      <c r="L176" s="2">
        <v>4</v>
      </c>
      <c r="M176" s="19">
        <f t="shared" si="33"/>
        <v>0.268030303030303</v>
      </c>
      <c r="N176" s="44">
        <v>1.03</v>
      </c>
      <c r="O176" s="37">
        <f t="shared" si="34"/>
        <v>0.2760712121212121</v>
      </c>
    </row>
    <row r="177" spans="2:15" ht="22.5">
      <c r="B177" s="36"/>
      <c r="C177" s="11" t="s">
        <v>3</v>
      </c>
      <c r="D177" s="4" t="s">
        <v>99</v>
      </c>
      <c r="E177" s="7">
        <v>3271206</v>
      </c>
      <c r="F177" s="5">
        <v>32141</v>
      </c>
      <c r="G177" s="5">
        <v>7649</v>
      </c>
      <c r="H177" s="19">
        <f t="shared" si="32"/>
        <v>23.382813555612213</v>
      </c>
      <c r="I177" s="19">
        <f t="shared" si="28"/>
        <v>98.25428297698157</v>
      </c>
      <c r="J177" s="19">
        <f>SUM($F$177)*10000/$E$7</f>
        <v>98.25428297698157</v>
      </c>
      <c r="K177" s="5">
        <v>6</v>
      </c>
      <c r="L177" s="2">
        <v>4</v>
      </c>
      <c r="M177" s="19">
        <f t="shared" si="33"/>
        <v>1.158939393939394</v>
      </c>
      <c r="N177" s="44">
        <v>1.03</v>
      </c>
      <c r="O177" s="37">
        <f t="shared" si="34"/>
        <v>1.1937075757575757</v>
      </c>
    </row>
    <row r="178" spans="2:15" ht="33.75">
      <c r="B178" s="36"/>
      <c r="C178" s="11" t="s">
        <v>54</v>
      </c>
      <c r="D178" s="4" t="s">
        <v>99</v>
      </c>
      <c r="E178" s="7">
        <v>3271206</v>
      </c>
      <c r="F178" s="5">
        <v>7531</v>
      </c>
      <c r="G178" s="5">
        <v>1505</v>
      </c>
      <c r="H178" s="19">
        <f t="shared" si="32"/>
        <v>4.600749692926707</v>
      </c>
      <c r="I178" s="19">
        <f t="shared" si="28"/>
        <v>23.022090323874437</v>
      </c>
      <c r="J178" s="19">
        <f>SUM($F$178)*10000/$E$7</f>
        <v>23.022090323874437</v>
      </c>
      <c r="K178" s="5">
        <v>4</v>
      </c>
      <c r="L178" s="2">
        <v>4</v>
      </c>
      <c r="M178" s="19">
        <f t="shared" si="33"/>
        <v>0.22803030303030303</v>
      </c>
      <c r="N178" s="44">
        <v>1.03</v>
      </c>
      <c r="O178" s="37">
        <f t="shared" si="34"/>
        <v>0.23487121212121212</v>
      </c>
    </row>
    <row r="179" spans="2:15" ht="33.75">
      <c r="B179" s="36"/>
      <c r="C179" s="11" t="s">
        <v>45</v>
      </c>
      <c r="D179" s="4" t="s">
        <v>99</v>
      </c>
      <c r="E179" s="7">
        <v>3271206</v>
      </c>
      <c r="F179" s="5">
        <v>7906</v>
      </c>
      <c r="G179" s="5">
        <v>12236</v>
      </c>
      <c r="H179" s="19">
        <f t="shared" si="32"/>
        <v>37.405164945283175</v>
      </c>
      <c r="I179" s="19">
        <f t="shared" si="28"/>
        <v>24.168456526430926</v>
      </c>
      <c r="J179" s="19">
        <f>SUM($F$179)*10000/$E$7</f>
        <v>24.168456526430926</v>
      </c>
      <c r="K179" s="5">
        <v>6</v>
      </c>
      <c r="L179" s="2">
        <v>4</v>
      </c>
      <c r="M179" s="19">
        <f t="shared" si="33"/>
        <v>1.853939393939394</v>
      </c>
      <c r="N179" s="44">
        <v>1.03</v>
      </c>
      <c r="O179" s="37">
        <f t="shared" si="34"/>
        <v>1.9095575757575758</v>
      </c>
    </row>
    <row r="180" spans="2:15" ht="22.5">
      <c r="B180" s="36"/>
      <c r="C180" s="11" t="s">
        <v>4</v>
      </c>
      <c r="D180" s="4" t="s">
        <v>99</v>
      </c>
      <c r="E180" s="7">
        <v>3271206</v>
      </c>
      <c r="F180" s="5">
        <v>246600</v>
      </c>
      <c r="G180" s="5">
        <v>48504</v>
      </c>
      <c r="H180" s="19">
        <f t="shared" si="32"/>
        <v>148.27559010346644</v>
      </c>
      <c r="I180" s="19">
        <f t="shared" si="28"/>
        <v>753.8504148011467</v>
      </c>
      <c r="J180" s="19">
        <f>SUM($F$180)*10000/$E$7</f>
        <v>753.8504148011467</v>
      </c>
      <c r="K180" s="5">
        <v>9</v>
      </c>
      <c r="L180" s="2">
        <v>4</v>
      </c>
      <c r="M180" s="19">
        <f t="shared" si="33"/>
        <v>7.349090909090909</v>
      </c>
      <c r="N180" s="44">
        <v>1.03</v>
      </c>
      <c r="O180" s="37">
        <f t="shared" si="34"/>
        <v>7.569563636363636</v>
      </c>
    </row>
    <row r="181" spans="2:15" ht="22.5">
      <c r="B181" s="36"/>
      <c r="C181" s="11" t="s">
        <v>6</v>
      </c>
      <c r="D181" s="4" t="s">
        <v>99</v>
      </c>
      <c r="E181" s="7">
        <v>3271206</v>
      </c>
      <c r="F181" s="5">
        <v>50071</v>
      </c>
      <c r="G181" s="5">
        <v>12046</v>
      </c>
      <c r="H181" s="19">
        <f t="shared" si="32"/>
        <v>36.82433940265456</v>
      </c>
      <c r="I181" s="19">
        <f t="shared" si="28"/>
        <v>153.06587234188248</v>
      </c>
      <c r="J181" s="19">
        <f>SUM($F$181)*10000/$E$7</f>
        <v>153.06587234188248</v>
      </c>
      <c r="K181" s="5">
        <v>4</v>
      </c>
      <c r="L181" s="2">
        <v>4</v>
      </c>
      <c r="M181" s="19">
        <f t="shared" si="33"/>
        <v>1.8251515151515152</v>
      </c>
      <c r="N181" s="44">
        <v>1.03</v>
      </c>
      <c r="O181" s="37">
        <f t="shared" si="34"/>
        <v>1.8799060606060607</v>
      </c>
    </row>
    <row r="182" spans="2:15" ht="22.5">
      <c r="B182" s="36"/>
      <c r="C182" s="11" t="s">
        <v>63</v>
      </c>
      <c r="D182" s="4" t="s">
        <v>99</v>
      </c>
      <c r="E182" s="7">
        <v>3271206</v>
      </c>
      <c r="F182" s="5">
        <v>47124</v>
      </c>
      <c r="G182" s="5">
        <v>9506</v>
      </c>
      <c r="H182" s="19">
        <f t="shared" si="32"/>
        <v>29.059618990671943</v>
      </c>
      <c r="I182" s="19">
        <f t="shared" si="28"/>
        <v>144.05696247805855</v>
      </c>
      <c r="J182" s="19">
        <f>SUM($F$182)*10000/$E$7</f>
        <v>144.05696247805855</v>
      </c>
      <c r="K182" s="5">
        <v>9</v>
      </c>
      <c r="L182" s="2">
        <v>4</v>
      </c>
      <c r="M182" s="19">
        <f t="shared" si="33"/>
        <v>1.4403030303030302</v>
      </c>
      <c r="N182" s="44">
        <v>1.03</v>
      </c>
      <c r="O182" s="37">
        <f t="shared" si="34"/>
        <v>1.4835121212121212</v>
      </c>
    </row>
    <row r="183" spans="2:15" ht="22.5">
      <c r="B183" s="36"/>
      <c r="C183" s="11" t="s">
        <v>7</v>
      </c>
      <c r="D183" s="4" t="s">
        <v>21</v>
      </c>
      <c r="E183" s="7">
        <v>100726</v>
      </c>
      <c r="F183" s="5">
        <v>40764</v>
      </c>
      <c r="G183" s="5">
        <v>6770</v>
      </c>
      <c r="H183" s="19">
        <f t="shared" si="32"/>
        <v>672.1204058535036</v>
      </c>
      <c r="I183" s="19">
        <f t="shared" si="28"/>
        <v>4047.0186446399143</v>
      </c>
      <c r="J183" s="19">
        <f aca="true" t="shared" si="35" ref="J183:J201">SUM($F$183:$F$201)*10000/$E$7</f>
        <v>7738.708598602472</v>
      </c>
      <c r="K183" s="5">
        <v>2</v>
      </c>
      <c r="L183" s="2">
        <v>4</v>
      </c>
      <c r="M183" s="19">
        <f t="shared" si="33"/>
        <v>1.0257575757575759</v>
      </c>
      <c r="N183" s="44">
        <f>J183/I183*0.7</f>
        <v>1.3385399215287577</v>
      </c>
      <c r="O183" s="37">
        <f t="shared" si="34"/>
        <v>1.3730174649620743</v>
      </c>
    </row>
    <row r="184" spans="2:15" ht="12.75">
      <c r="B184" s="36"/>
      <c r="C184" s="11"/>
      <c r="D184" s="4" t="s">
        <v>12</v>
      </c>
      <c r="E184" s="7">
        <v>90268</v>
      </c>
      <c r="F184" s="5">
        <v>82198</v>
      </c>
      <c r="G184" s="5">
        <v>16682</v>
      </c>
      <c r="H184" s="19">
        <f t="shared" si="32"/>
        <v>1848.0524659901625</v>
      </c>
      <c r="I184" s="19">
        <f t="shared" si="28"/>
        <v>9105.995480125848</v>
      </c>
      <c r="J184" s="19">
        <f t="shared" si="35"/>
        <v>7738.708598602472</v>
      </c>
      <c r="K184" s="5">
        <v>2</v>
      </c>
      <c r="L184" s="2">
        <v>4</v>
      </c>
      <c r="M184" s="19">
        <f t="shared" si="33"/>
        <v>2.5275757575757574</v>
      </c>
      <c r="N184" s="45">
        <v>1</v>
      </c>
      <c r="O184" s="38">
        <f t="shared" si="34"/>
        <v>2.5275757575757574</v>
      </c>
    </row>
    <row r="185" spans="2:15" ht="12.75">
      <c r="B185" s="36"/>
      <c r="C185" s="11"/>
      <c r="D185" s="4" t="s">
        <v>13</v>
      </c>
      <c r="E185" s="7">
        <v>128093</v>
      </c>
      <c r="F185" s="5">
        <v>101191</v>
      </c>
      <c r="G185" s="5">
        <v>18845</v>
      </c>
      <c r="H185" s="19">
        <f t="shared" si="32"/>
        <v>1471.1967086413777</v>
      </c>
      <c r="I185" s="19">
        <f t="shared" si="28"/>
        <v>7899.807171352065</v>
      </c>
      <c r="J185" s="19">
        <f t="shared" si="35"/>
        <v>7738.708598602472</v>
      </c>
      <c r="K185" s="5">
        <v>5</v>
      </c>
      <c r="L185" s="2">
        <v>4</v>
      </c>
      <c r="M185" s="19">
        <f t="shared" si="33"/>
        <v>2.8553030303030305</v>
      </c>
      <c r="N185" s="45">
        <v>1</v>
      </c>
      <c r="O185" s="38">
        <f t="shared" si="34"/>
        <v>2.8553030303030305</v>
      </c>
    </row>
    <row r="186" spans="2:15" ht="12.75">
      <c r="B186" s="36"/>
      <c r="C186" s="11"/>
      <c r="D186" s="4" t="s">
        <v>29</v>
      </c>
      <c r="E186" s="7">
        <v>58605</v>
      </c>
      <c r="F186" s="5">
        <v>6077</v>
      </c>
      <c r="G186" s="5">
        <v>1483</v>
      </c>
      <c r="H186" s="19">
        <f t="shared" si="32"/>
        <v>253.05008105110485</v>
      </c>
      <c r="I186" s="19">
        <f t="shared" si="28"/>
        <v>1036.942240423172</v>
      </c>
      <c r="J186" s="19">
        <f t="shared" si="35"/>
        <v>7738.708598602472</v>
      </c>
      <c r="K186" s="5">
        <v>1</v>
      </c>
      <c r="L186" s="2">
        <v>4</v>
      </c>
      <c r="M186" s="19">
        <f t="shared" si="33"/>
        <v>0.2246969696969697</v>
      </c>
      <c r="N186" s="44">
        <f>J186/I186*0.7</f>
        <v>5.224105844903217</v>
      </c>
      <c r="O186" s="37">
        <f t="shared" si="34"/>
        <v>1.1738407527259804</v>
      </c>
    </row>
    <row r="187" spans="2:15" ht="12.75">
      <c r="B187" s="36"/>
      <c r="C187" s="11"/>
      <c r="D187" s="4" t="s">
        <v>24</v>
      </c>
      <c r="E187" s="7">
        <v>106676</v>
      </c>
      <c r="F187" s="5">
        <v>35551</v>
      </c>
      <c r="G187" s="5">
        <v>7459</v>
      </c>
      <c r="H187" s="19">
        <f t="shared" si="32"/>
        <v>699.2200682440287</v>
      </c>
      <c r="I187" s="19">
        <f t="shared" si="28"/>
        <v>3332.614646218456</v>
      </c>
      <c r="J187" s="19">
        <f t="shared" si="35"/>
        <v>7738.708598602472</v>
      </c>
      <c r="K187" s="5">
        <v>1</v>
      </c>
      <c r="L187" s="2">
        <v>4</v>
      </c>
      <c r="M187" s="19">
        <f t="shared" si="33"/>
        <v>1.1301515151515151</v>
      </c>
      <c r="N187" s="44">
        <f>J187/I187*0.7</f>
        <v>1.6254792690083602</v>
      </c>
      <c r="O187" s="37">
        <f t="shared" si="34"/>
        <v>1.8370378587171754</v>
      </c>
    </row>
    <row r="188" spans="2:15" ht="12.75">
      <c r="B188" s="36"/>
      <c r="C188" s="11"/>
      <c r="D188" s="4" t="s">
        <v>19</v>
      </c>
      <c r="E188" s="7">
        <v>122128</v>
      </c>
      <c r="F188" s="5">
        <v>52128</v>
      </c>
      <c r="G188" s="5">
        <v>10762</v>
      </c>
      <c r="H188" s="19">
        <f t="shared" si="32"/>
        <v>881.206602908424</v>
      </c>
      <c r="I188" s="19">
        <f t="shared" si="28"/>
        <v>4268.308659766802</v>
      </c>
      <c r="J188" s="19">
        <f t="shared" si="35"/>
        <v>7738.708598602472</v>
      </c>
      <c r="K188" s="5">
        <v>7</v>
      </c>
      <c r="L188" s="2">
        <v>4</v>
      </c>
      <c r="M188" s="19">
        <f t="shared" si="33"/>
        <v>1.6306060606060606</v>
      </c>
      <c r="N188" s="44">
        <f>J188/I188*0.7</f>
        <v>1.2691434595823472</v>
      </c>
      <c r="O188" s="37">
        <f t="shared" si="34"/>
        <v>2.0694730169735185</v>
      </c>
    </row>
    <row r="189" spans="2:15" ht="12.75">
      <c r="B189" s="36"/>
      <c r="C189" s="11"/>
      <c r="D189" s="54" t="s">
        <v>151</v>
      </c>
      <c r="E189" s="7">
        <v>1002211</v>
      </c>
      <c r="F189" s="5">
        <v>1297636</v>
      </c>
      <c r="G189" s="5">
        <v>275572</v>
      </c>
      <c r="H189" s="19">
        <f t="shared" si="32"/>
        <v>2749.6405447555453</v>
      </c>
      <c r="I189" s="19">
        <f t="shared" si="28"/>
        <v>12947.732563302538</v>
      </c>
      <c r="J189" s="19">
        <f t="shared" si="35"/>
        <v>7738.708598602472</v>
      </c>
      <c r="K189" s="5">
        <v>54</v>
      </c>
      <c r="L189" s="2">
        <v>4</v>
      </c>
      <c r="M189" s="19">
        <f t="shared" si="33"/>
        <v>41.75333333333333</v>
      </c>
      <c r="N189" s="45">
        <v>1</v>
      </c>
      <c r="O189" s="38">
        <f>M189*N189</f>
        <v>41.75333333333333</v>
      </c>
    </row>
    <row r="190" spans="2:15" ht="12.75">
      <c r="B190" s="36"/>
      <c r="C190" s="11"/>
      <c r="D190" s="54" t="s">
        <v>152</v>
      </c>
      <c r="E190" s="7">
        <v>283117</v>
      </c>
      <c r="F190" s="5">
        <v>133664</v>
      </c>
      <c r="G190" s="5">
        <v>26599</v>
      </c>
      <c r="H190" s="19">
        <f t="shared" si="32"/>
        <v>939.505575433478</v>
      </c>
      <c r="I190" s="19">
        <f t="shared" si="28"/>
        <v>4721.157683925727</v>
      </c>
      <c r="J190" s="19">
        <f t="shared" si="35"/>
        <v>7738.708598602472</v>
      </c>
      <c r="K190" s="5">
        <v>10</v>
      </c>
      <c r="L190" s="2">
        <v>4</v>
      </c>
      <c r="M190" s="19">
        <f t="shared" si="33"/>
        <v>4.030151515151515</v>
      </c>
      <c r="N190" s="44">
        <f>J190/I190*0.7</f>
        <v>1.1474084073627717</v>
      </c>
      <c r="O190" s="37">
        <f>M190*N190</f>
        <v>4.6242297314306615</v>
      </c>
    </row>
    <row r="191" spans="2:15" ht="12.75">
      <c r="B191" s="36"/>
      <c r="C191" s="11"/>
      <c r="D191" s="54" t="s">
        <v>153</v>
      </c>
      <c r="E191" s="7">
        <v>310748</v>
      </c>
      <c r="F191" s="5">
        <v>205572</v>
      </c>
      <c r="G191" s="5">
        <v>46332</v>
      </c>
      <c r="H191" s="19">
        <f t="shared" si="32"/>
        <v>1490.9830473567006</v>
      </c>
      <c r="I191" s="19">
        <f t="shared" si="28"/>
        <v>6615.392536717855</v>
      </c>
      <c r="J191" s="19">
        <f t="shared" si="35"/>
        <v>7738.708598602472</v>
      </c>
      <c r="K191" s="5">
        <v>11</v>
      </c>
      <c r="L191" s="2">
        <v>4</v>
      </c>
      <c r="M191" s="19">
        <f t="shared" si="33"/>
        <v>7.02</v>
      </c>
      <c r="N191" s="45">
        <v>1</v>
      </c>
      <c r="O191" s="38">
        <f>M191*N191</f>
        <v>7.02</v>
      </c>
    </row>
    <row r="192" spans="2:15" ht="12.75">
      <c r="B192" s="36"/>
      <c r="C192" s="11"/>
      <c r="D192" s="4" t="s">
        <v>17</v>
      </c>
      <c r="E192" s="7">
        <v>50763</v>
      </c>
      <c r="F192" s="5">
        <v>27427</v>
      </c>
      <c r="G192" s="5">
        <v>5153</v>
      </c>
      <c r="H192" s="19">
        <f t="shared" si="32"/>
        <v>1015.1094300967239</v>
      </c>
      <c r="I192" s="19">
        <f t="shared" si="28"/>
        <v>5402.950968224888</v>
      </c>
      <c r="J192" s="19">
        <f t="shared" si="35"/>
        <v>7738.708598602472</v>
      </c>
      <c r="K192" s="5">
        <v>2</v>
      </c>
      <c r="L192" s="2">
        <v>4</v>
      </c>
      <c r="M192" s="19">
        <f t="shared" si="33"/>
        <v>0.7807575757575758</v>
      </c>
      <c r="N192" s="45">
        <v>1</v>
      </c>
      <c r="O192" s="38">
        <f t="shared" si="34"/>
        <v>0.7807575757575758</v>
      </c>
    </row>
    <row r="193" spans="2:15" ht="12.75">
      <c r="B193" s="36"/>
      <c r="C193" s="11"/>
      <c r="D193" s="4" t="s">
        <v>10</v>
      </c>
      <c r="E193" s="7">
        <v>117199</v>
      </c>
      <c r="F193" s="5">
        <v>153682</v>
      </c>
      <c r="G193" s="5">
        <v>32767</v>
      </c>
      <c r="H193" s="19">
        <f t="shared" si="32"/>
        <v>2795.8429679434125</v>
      </c>
      <c r="I193" s="19">
        <f t="shared" si="28"/>
        <v>13112.910519714333</v>
      </c>
      <c r="J193" s="19">
        <f t="shared" si="35"/>
        <v>7738.708598602472</v>
      </c>
      <c r="K193" s="5">
        <v>3</v>
      </c>
      <c r="L193" s="2">
        <v>4</v>
      </c>
      <c r="M193" s="19">
        <f t="shared" si="33"/>
        <v>4.96469696969697</v>
      </c>
      <c r="N193" s="45">
        <v>1</v>
      </c>
      <c r="O193" s="38">
        <f t="shared" si="34"/>
        <v>4.96469696969697</v>
      </c>
    </row>
    <row r="194" spans="2:15" ht="12.75">
      <c r="B194" s="36"/>
      <c r="C194" s="11"/>
      <c r="D194" s="4" t="s">
        <v>27</v>
      </c>
      <c r="E194" s="7">
        <v>182165</v>
      </c>
      <c r="F194" s="5">
        <v>38851</v>
      </c>
      <c r="G194" s="5">
        <v>8995</v>
      </c>
      <c r="H194" s="19">
        <f t="shared" si="32"/>
        <v>493.7831087201164</v>
      </c>
      <c r="I194" s="19">
        <f t="shared" si="28"/>
        <v>2132.73680454533</v>
      </c>
      <c r="J194" s="19">
        <f t="shared" si="35"/>
        <v>7738.708598602472</v>
      </c>
      <c r="K194" s="5">
        <v>3</v>
      </c>
      <c r="L194" s="2">
        <v>4</v>
      </c>
      <c r="M194" s="19">
        <f t="shared" si="33"/>
        <v>1.3628787878787878</v>
      </c>
      <c r="N194" s="44">
        <f>J194/I194*0.7</f>
        <v>2.5399739937327053</v>
      </c>
      <c r="O194" s="37">
        <f t="shared" si="34"/>
        <v>3.4616766778220733</v>
      </c>
    </row>
    <row r="195" spans="2:15" ht="12.75">
      <c r="B195" s="36"/>
      <c r="C195" s="11"/>
      <c r="D195" s="4" t="s">
        <v>14</v>
      </c>
      <c r="E195" s="7">
        <v>114138</v>
      </c>
      <c r="F195" s="5">
        <v>86141</v>
      </c>
      <c r="G195" s="5">
        <v>20141</v>
      </c>
      <c r="H195" s="19">
        <f t="shared" si="32"/>
        <v>1764.6182691128283</v>
      </c>
      <c r="I195" s="19">
        <f t="shared" si="28"/>
        <v>7547.092116560655</v>
      </c>
      <c r="J195" s="19">
        <f t="shared" si="35"/>
        <v>7738.708598602472</v>
      </c>
      <c r="K195" s="5">
        <v>2</v>
      </c>
      <c r="L195" s="2">
        <v>4</v>
      </c>
      <c r="M195" s="19">
        <f t="shared" si="33"/>
        <v>3.0516666666666667</v>
      </c>
      <c r="N195" s="45">
        <v>1</v>
      </c>
      <c r="O195" s="38">
        <f t="shared" si="34"/>
        <v>3.0516666666666667</v>
      </c>
    </row>
    <row r="196" spans="2:15" ht="12.75">
      <c r="B196" s="36"/>
      <c r="C196" s="11"/>
      <c r="D196" s="4" t="s">
        <v>15</v>
      </c>
      <c r="E196" s="7">
        <v>153239</v>
      </c>
      <c r="F196" s="5">
        <v>87679</v>
      </c>
      <c r="G196" s="5">
        <v>16872</v>
      </c>
      <c r="H196" s="19">
        <f t="shared" si="32"/>
        <v>1101.0251959357604</v>
      </c>
      <c r="I196" s="19">
        <f t="shared" si="28"/>
        <v>5721.7157512121585</v>
      </c>
      <c r="J196" s="19">
        <f t="shared" si="35"/>
        <v>7738.708598602472</v>
      </c>
      <c r="K196" s="5">
        <v>4</v>
      </c>
      <c r="L196" s="2">
        <v>4</v>
      </c>
      <c r="M196" s="19">
        <f t="shared" si="33"/>
        <v>2.556363636363636</v>
      </c>
      <c r="N196" s="45">
        <v>1</v>
      </c>
      <c r="O196" s="38">
        <f t="shared" si="34"/>
        <v>2.556363636363636</v>
      </c>
    </row>
    <row r="197" spans="2:15" ht="12.75">
      <c r="B197" s="36"/>
      <c r="C197" s="11"/>
      <c r="D197" s="4" t="s">
        <v>23</v>
      </c>
      <c r="E197" s="7">
        <v>43470</v>
      </c>
      <c r="F197" s="5">
        <v>18754</v>
      </c>
      <c r="G197" s="5">
        <v>3818</v>
      </c>
      <c r="H197" s="19">
        <f t="shared" si="32"/>
        <v>878.3068783068783</v>
      </c>
      <c r="I197" s="19">
        <f t="shared" si="28"/>
        <v>4314.239705544053</v>
      </c>
      <c r="J197" s="19">
        <f t="shared" si="35"/>
        <v>7738.708598602472</v>
      </c>
      <c r="K197" s="5">
        <v>2</v>
      </c>
      <c r="L197" s="2">
        <v>4</v>
      </c>
      <c r="M197" s="19">
        <f t="shared" si="33"/>
        <v>0.5784848484848485</v>
      </c>
      <c r="N197" s="44">
        <f>J197/I197*0.7</f>
        <v>1.2556316729597665</v>
      </c>
      <c r="O197" s="37">
        <f t="shared" si="34"/>
        <v>0.7263638980849074</v>
      </c>
    </row>
    <row r="198" spans="2:15" ht="12.75">
      <c r="B198" s="36"/>
      <c r="C198" s="11"/>
      <c r="D198" s="4" t="s">
        <v>25</v>
      </c>
      <c r="E198" s="7">
        <v>82081</v>
      </c>
      <c r="F198" s="5">
        <v>24187</v>
      </c>
      <c r="G198" s="5">
        <v>5489</v>
      </c>
      <c r="H198" s="19">
        <f aca="true" t="shared" si="36" ref="H198:H225">G198*10000/E198</f>
        <v>668.7296694728378</v>
      </c>
      <c r="I198" s="19">
        <f t="shared" si="28"/>
        <v>2946.723358633545</v>
      </c>
      <c r="J198" s="19">
        <f t="shared" si="35"/>
        <v>7738.708598602472</v>
      </c>
      <c r="K198" s="5">
        <v>2</v>
      </c>
      <c r="L198" s="2">
        <v>4</v>
      </c>
      <c r="M198" s="19">
        <f t="shared" si="33"/>
        <v>0.8316666666666667</v>
      </c>
      <c r="N198" s="44">
        <f>J198/I198*0.7</f>
        <v>1.8383456333456925</v>
      </c>
      <c r="O198" s="37">
        <f t="shared" si="34"/>
        <v>1.5288907850658342</v>
      </c>
    </row>
    <row r="199" spans="2:15" ht="12.75">
      <c r="B199" s="36"/>
      <c r="C199" s="11"/>
      <c r="D199" s="4" t="s">
        <v>16</v>
      </c>
      <c r="E199" s="7">
        <v>65196</v>
      </c>
      <c r="F199" s="5">
        <v>37063</v>
      </c>
      <c r="G199" s="5">
        <v>6917</v>
      </c>
      <c r="H199" s="19">
        <f t="shared" si="36"/>
        <v>1060.9546597950794</v>
      </c>
      <c r="I199" s="19">
        <f aca="true" t="shared" si="37" ref="I199:I231">F199*10000/E199</f>
        <v>5684.857966746426</v>
      </c>
      <c r="J199" s="19">
        <f t="shared" si="35"/>
        <v>7738.708598602472</v>
      </c>
      <c r="K199" s="5">
        <v>1</v>
      </c>
      <c r="L199" s="2">
        <v>4</v>
      </c>
      <c r="M199" s="19">
        <f t="shared" si="33"/>
        <v>1.048030303030303</v>
      </c>
      <c r="N199" s="45">
        <v>1</v>
      </c>
      <c r="O199" s="38">
        <f t="shared" si="34"/>
        <v>1.048030303030303</v>
      </c>
    </row>
    <row r="200" spans="2:15" ht="12.75">
      <c r="B200" s="36"/>
      <c r="C200" s="11"/>
      <c r="D200" s="4" t="s">
        <v>20</v>
      </c>
      <c r="E200" s="7">
        <v>154440</v>
      </c>
      <c r="F200" s="5">
        <v>63312</v>
      </c>
      <c r="G200" s="5">
        <v>10562</v>
      </c>
      <c r="H200" s="19">
        <f t="shared" si="36"/>
        <v>683.8901838901838</v>
      </c>
      <c r="I200" s="19">
        <f t="shared" si="37"/>
        <v>4099.4560994561</v>
      </c>
      <c r="J200" s="19">
        <f t="shared" si="35"/>
        <v>7738.708598602472</v>
      </c>
      <c r="K200" s="5">
        <v>3</v>
      </c>
      <c r="L200" s="2">
        <v>4</v>
      </c>
      <c r="M200" s="19">
        <f aca="true" t="shared" si="38" ref="M200:M228">G200/L200/1650</f>
        <v>1.6003030303030303</v>
      </c>
      <c r="N200" s="44">
        <f>J200/I200*0.7</f>
        <v>1.3214182290524954</v>
      </c>
      <c r="O200" s="37">
        <f aca="true" t="shared" si="39" ref="O200:O228">M200*N200</f>
        <v>2.1146695962503723</v>
      </c>
    </row>
    <row r="201" spans="2:15" ht="12.75">
      <c r="B201" s="36"/>
      <c r="C201" s="11"/>
      <c r="D201" s="4" t="s">
        <v>22</v>
      </c>
      <c r="E201" s="7">
        <v>105943</v>
      </c>
      <c r="F201" s="5">
        <v>39614</v>
      </c>
      <c r="G201" s="5">
        <v>7831</v>
      </c>
      <c r="H201" s="19">
        <f t="shared" si="36"/>
        <v>739.1710636851892</v>
      </c>
      <c r="I201" s="19">
        <f t="shared" si="37"/>
        <v>3739.1805027231626</v>
      </c>
      <c r="J201" s="19">
        <f t="shared" si="35"/>
        <v>7738.708598602472</v>
      </c>
      <c r="K201" s="5">
        <v>4</v>
      </c>
      <c r="L201" s="2">
        <v>4</v>
      </c>
      <c r="M201" s="19">
        <f t="shared" si="38"/>
        <v>1.1865151515151515</v>
      </c>
      <c r="N201" s="44">
        <f>J201/I201*0.7</f>
        <v>1.4487388386510303</v>
      </c>
      <c r="O201" s="37">
        <f t="shared" si="39"/>
        <v>1.718950582647912</v>
      </c>
    </row>
    <row r="202" spans="2:15" ht="22.5">
      <c r="B202" s="36"/>
      <c r="C202" s="11" t="s">
        <v>30</v>
      </c>
      <c r="D202" s="4" t="s">
        <v>99</v>
      </c>
      <c r="E202" s="7">
        <v>3271206</v>
      </c>
      <c r="F202" s="5">
        <v>95290</v>
      </c>
      <c r="G202" s="5">
        <v>14042</v>
      </c>
      <c r="H202" s="19">
        <f t="shared" si="36"/>
        <v>42.92606457679523</v>
      </c>
      <c r="I202" s="19">
        <f t="shared" si="37"/>
        <v>291.29929451095404</v>
      </c>
      <c r="J202" s="19">
        <f>SUM($F$202)*10000/$E$7</f>
        <v>291.29929451095404</v>
      </c>
      <c r="K202" s="5">
        <v>5</v>
      </c>
      <c r="L202" s="2">
        <v>4</v>
      </c>
      <c r="M202" s="19">
        <f t="shared" si="38"/>
        <v>2.1275757575757575</v>
      </c>
      <c r="N202" s="44">
        <v>1.03</v>
      </c>
      <c r="O202" s="37">
        <f t="shared" si="39"/>
        <v>2.19140303030303</v>
      </c>
    </row>
    <row r="203" spans="2:15" ht="22.5">
      <c r="B203" s="36"/>
      <c r="C203" s="11" t="s">
        <v>51</v>
      </c>
      <c r="D203" s="4" t="s">
        <v>99</v>
      </c>
      <c r="E203" s="7">
        <v>3271206</v>
      </c>
      <c r="F203" s="5">
        <v>12451</v>
      </c>
      <c r="G203" s="5">
        <v>3106</v>
      </c>
      <c r="H203" s="19">
        <f t="shared" si="36"/>
        <v>9.494969133707874</v>
      </c>
      <c r="I203" s="19">
        <f t="shared" si="37"/>
        <v>38.062414901415565</v>
      </c>
      <c r="J203" s="19">
        <f>SUM($F$203)*10000/$E$7</f>
        <v>38.062414901415565</v>
      </c>
      <c r="K203" s="5">
        <v>1</v>
      </c>
      <c r="L203" s="2">
        <v>4</v>
      </c>
      <c r="M203" s="19">
        <f t="shared" si="38"/>
        <v>0.4706060606060606</v>
      </c>
      <c r="N203" s="44">
        <v>1.03</v>
      </c>
      <c r="O203" s="37">
        <f t="shared" si="39"/>
        <v>0.4847242424242424</v>
      </c>
    </row>
    <row r="204" spans="2:15" ht="25.5">
      <c r="B204" s="36"/>
      <c r="C204" s="11" t="s">
        <v>42</v>
      </c>
      <c r="D204" s="4" t="s">
        <v>33</v>
      </c>
      <c r="E204" s="7">
        <v>841363</v>
      </c>
      <c r="F204" s="5">
        <v>12562</v>
      </c>
      <c r="G204" s="5">
        <v>5275</v>
      </c>
      <c r="H204" s="19">
        <f t="shared" si="36"/>
        <v>62.69588750634387</v>
      </c>
      <c r="I204" s="19">
        <f t="shared" si="37"/>
        <v>149.30535333738231</v>
      </c>
      <c r="J204" s="19">
        <f>SUM($F$204:$F$206)*10000/$E$7</f>
        <v>575.9527220236206</v>
      </c>
      <c r="K204" s="5">
        <v>5</v>
      </c>
      <c r="L204" s="2">
        <v>4</v>
      </c>
      <c r="M204" s="19">
        <f t="shared" si="38"/>
        <v>0.7992424242424242</v>
      </c>
      <c r="N204" s="44">
        <f>J204/I204*0.7</f>
        <v>2.700284326078424</v>
      </c>
      <c r="O204" s="37">
        <f t="shared" si="39"/>
        <v>2.1581817909187406</v>
      </c>
    </row>
    <row r="205" spans="2:15" ht="38.25">
      <c r="B205" s="36"/>
      <c r="C205" s="11"/>
      <c r="D205" s="4" t="s">
        <v>32</v>
      </c>
      <c r="E205" s="7">
        <v>1869496</v>
      </c>
      <c r="F205" s="5">
        <v>161302</v>
      </c>
      <c r="G205" s="5">
        <v>43142</v>
      </c>
      <c r="H205" s="19">
        <f t="shared" si="36"/>
        <v>230.7680786693312</v>
      </c>
      <c r="I205" s="19">
        <f t="shared" si="37"/>
        <v>862.8100835733267</v>
      </c>
      <c r="J205" s="19">
        <f>SUM($F$204:$F$206)*10000/$E$7</f>
        <v>575.9527220236206</v>
      </c>
      <c r="K205" s="5">
        <v>9</v>
      </c>
      <c r="L205" s="2">
        <v>4</v>
      </c>
      <c r="M205" s="19">
        <f t="shared" si="38"/>
        <v>6.536666666666667</v>
      </c>
      <c r="N205" s="45">
        <v>1</v>
      </c>
      <c r="O205" s="38">
        <f t="shared" si="39"/>
        <v>6.536666666666667</v>
      </c>
    </row>
    <row r="206" spans="2:15" ht="25.5">
      <c r="B206" s="36"/>
      <c r="C206" s="11"/>
      <c r="D206" s="4" t="s">
        <v>132</v>
      </c>
      <c r="E206" s="7">
        <v>560347</v>
      </c>
      <c r="F206" s="5">
        <v>14542</v>
      </c>
      <c r="G206" s="5">
        <v>3943</v>
      </c>
      <c r="H206" s="19">
        <f t="shared" si="36"/>
        <v>70.367111807505</v>
      </c>
      <c r="I206" s="19">
        <f t="shared" si="37"/>
        <v>259.5177631003646</v>
      </c>
      <c r="J206" s="19">
        <f>SUM($F$204:$F$206)*10000/$E$7</f>
        <v>575.9527220236206</v>
      </c>
      <c r="K206" s="5">
        <v>3</v>
      </c>
      <c r="L206" s="2">
        <v>4</v>
      </c>
      <c r="M206" s="19">
        <f t="shared" si="38"/>
        <v>0.5974242424242424</v>
      </c>
      <c r="N206" s="44">
        <f>J206/I206*0.7</f>
        <v>1.5535233526986576</v>
      </c>
      <c r="O206" s="37">
        <f t="shared" si="39"/>
        <v>0.9281125120743646</v>
      </c>
    </row>
    <row r="207" spans="2:15" ht="33.75">
      <c r="B207" s="36"/>
      <c r="C207" s="11" t="s">
        <v>44</v>
      </c>
      <c r="D207" s="4" t="s">
        <v>21</v>
      </c>
      <c r="E207" s="7">
        <v>100726</v>
      </c>
      <c r="F207" s="5">
        <v>19502</v>
      </c>
      <c r="G207" s="5">
        <v>4138</v>
      </c>
      <c r="H207" s="19">
        <f t="shared" si="36"/>
        <v>410.8174652026289</v>
      </c>
      <c r="I207" s="19">
        <f t="shared" si="37"/>
        <v>1936.1435974822787</v>
      </c>
      <c r="J207" s="19">
        <f aca="true" t="shared" si="40" ref="J207:J225">SUM($F$207:$F$225)*10000/$E$7</f>
        <v>4168.407614806282</v>
      </c>
      <c r="K207" s="5">
        <v>2</v>
      </c>
      <c r="L207" s="2">
        <v>4</v>
      </c>
      <c r="M207" s="19">
        <f t="shared" si="38"/>
        <v>0.626969696969697</v>
      </c>
      <c r="N207" s="44">
        <f>J207/I207*0.7</f>
        <v>1.5070603927098978</v>
      </c>
      <c r="O207" s="37">
        <f t="shared" si="39"/>
        <v>0.9448811977323571</v>
      </c>
    </row>
    <row r="208" spans="2:15" ht="12.75">
      <c r="B208" s="36"/>
      <c r="C208" s="11"/>
      <c r="D208" s="4" t="s">
        <v>12</v>
      </c>
      <c r="E208" s="7">
        <v>90268</v>
      </c>
      <c r="F208" s="5">
        <v>30091</v>
      </c>
      <c r="G208" s="5">
        <v>6437</v>
      </c>
      <c r="H208" s="19">
        <f t="shared" si="36"/>
        <v>713.0987725439802</v>
      </c>
      <c r="I208" s="19">
        <f t="shared" si="37"/>
        <v>3333.517968715381</v>
      </c>
      <c r="J208" s="19">
        <f t="shared" si="40"/>
        <v>4168.407614806282</v>
      </c>
      <c r="K208" s="5">
        <v>2</v>
      </c>
      <c r="L208" s="2">
        <v>4</v>
      </c>
      <c r="M208" s="19">
        <f t="shared" si="38"/>
        <v>0.9753030303030303</v>
      </c>
      <c r="N208" s="45">
        <v>1</v>
      </c>
      <c r="O208" s="38">
        <f t="shared" si="39"/>
        <v>0.9753030303030303</v>
      </c>
    </row>
    <row r="209" spans="2:15" ht="12.75">
      <c r="B209" s="36"/>
      <c r="C209" s="11"/>
      <c r="D209" s="4" t="s">
        <v>13</v>
      </c>
      <c r="E209" s="7">
        <v>128093</v>
      </c>
      <c r="F209" s="5">
        <v>44153</v>
      </c>
      <c r="G209" s="5">
        <v>9881</v>
      </c>
      <c r="H209" s="19">
        <f t="shared" si="36"/>
        <v>771.392660020454</v>
      </c>
      <c r="I209" s="19">
        <f t="shared" si="37"/>
        <v>3446.948701334187</v>
      </c>
      <c r="J209" s="19">
        <f t="shared" si="40"/>
        <v>4168.407614806282</v>
      </c>
      <c r="K209" s="5">
        <v>3</v>
      </c>
      <c r="L209" s="2">
        <v>4</v>
      </c>
      <c r="M209" s="19">
        <f t="shared" si="38"/>
        <v>1.497121212121212</v>
      </c>
      <c r="N209" s="45">
        <v>1</v>
      </c>
      <c r="O209" s="38">
        <f t="shared" si="39"/>
        <v>1.497121212121212</v>
      </c>
    </row>
    <row r="210" spans="2:15" ht="12.75">
      <c r="B210" s="36"/>
      <c r="C210" s="11"/>
      <c r="D210" s="4" t="s">
        <v>29</v>
      </c>
      <c r="E210" s="7">
        <v>58605</v>
      </c>
      <c r="F210" s="5">
        <v>15413</v>
      </c>
      <c r="G210" s="5">
        <v>3691</v>
      </c>
      <c r="H210" s="19">
        <f t="shared" si="36"/>
        <v>629.809743195973</v>
      </c>
      <c r="I210" s="19">
        <f t="shared" si="37"/>
        <v>2629.98037710093</v>
      </c>
      <c r="J210" s="19">
        <f t="shared" si="40"/>
        <v>4168.407614806282</v>
      </c>
      <c r="K210" s="5">
        <v>2</v>
      </c>
      <c r="L210" s="2">
        <v>4</v>
      </c>
      <c r="M210" s="19">
        <f t="shared" si="38"/>
        <v>0.5592424242424242</v>
      </c>
      <c r="N210" s="44">
        <f>J210/I210*0.7</f>
        <v>1.10947038075654</v>
      </c>
      <c r="O210" s="37">
        <f t="shared" si="39"/>
        <v>0.6204629053594529</v>
      </c>
    </row>
    <row r="211" spans="2:15" ht="12.75">
      <c r="B211" s="36"/>
      <c r="C211" s="11"/>
      <c r="D211" s="4" t="s">
        <v>24</v>
      </c>
      <c r="E211" s="7">
        <v>106676</v>
      </c>
      <c r="F211" s="5">
        <v>31754</v>
      </c>
      <c r="G211" s="5">
        <v>6979</v>
      </c>
      <c r="H211" s="19">
        <f t="shared" si="36"/>
        <v>654.2240053995275</v>
      </c>
      <c r="I211" s="19">
        <f t="shared" si="37"/>
        <v>2976.677040758934</v>
      </c>
      <c r="J211" s="19">
        <f t="shared" si="40"/>
        <v>4168.407614806282</v>
      </c>
      <c r="K211" s="5">
        <v>4</v>
      </c>
      <c r="L211" s="2">
        <v>4</v>
      </c>
      <c r="M211" s="19">
        <f t="shared" si="38"/>
        <v>1.0574242424242424</v>
      </c>
      <c r="N211" s="45">
        <v>1</v>
      </c>
      <c r="O211" s="38">
        <f t="shared" si="39"/>
        <v>1.0574242424242424</v>
      </c>
    </row>
    <row r="212" spans="2:15" ht="12.75">
      <c r="B212" s="36"/>
      <c r="C212" s="11"/>
      <c r="D212" s="4" t="s">
        <v>19</v>
      </c>
      <c r="E212" s="7">
        <v>122128</v>
      </c>
      <c r="F212" s="5">
        <v>17731</v>
      </c>
      <c r="G212" s="5">
        <v>4397</v>
      </c>
      <c r="H212" s="19">
        <f t="shared" si="36"/>
        <v>360.0320974715053</v>
      </c>
      <c r="I212" s="19">
        <f t="shared" si="37"/>
        <v>1451.837416481069</v>
      </c>
      <c r="J212" s="19">
        <f t="shared" si="40"/>
        <v>4168.407614806282</v>
      </c>
      <c r="K212" s="5">
        <v>3</v>
      </c>
      <c r="L212" s="2">
        <v>4</v>
      </c>
      <c r="M212" s="19">
        <f t="shared" si="38"/>
        <v>0.6662121212121213</v>
      </c>
      <c r="N212" s="44">
        <f>J212/I212*0.7</f>
        <v>2.0097879399173375</v>
      </c>
      <c r="O212" s="37">
        <f t="shared" si="39"/>
        <v>1.3389450866388688</v>
      </c>
    </row>
    <row r="213" spans="2:15" ht="12.75">
      <c r="B213" s="36"/>
      <c r="C213" s="11"/>
      <c r="D213" s="54" t="s">
        <v>151</v>
      </c>
      <c r="E213" s="7">
        <v>1002211</v>
      </c>
      <c r="F213" s="5">
        <v>535133</v>
      </c>
      <c r="G213" s="5">
        <v>113620</v>
      </c>
      <c r="H213" s="19">
        <f t="shared" si="36"/>
        <v>1133.6934038840125</v>
      </c>
      <c r="I213" s="19">
        <f t="shared" si="37"/>
        <v>5339.524311746728</v>
      </c>
      <c r="J213" s="19">
        <f t="shared" si="40"/>
        <v>4168.407614806282</v>
      </c>
      <c r="K213" s="5">
        <v>23</v>
      </c>
      <c r="L213" s="2">
        <v>4</v>
      </c>
      <c r="M213" s="19">
        <f t="shared" si="38"/>
        <v>17.215151515151515</v>
      </c>
      <c r="N213" s="45">
        <v>1</v>
      </c>
      <c r="O213" s="38">
        <f t="shared" si="39"/>
        <v>17.215151515151515</v>
      </c>
    </row>
    <row r="214" spans="2:15" ht="12.75">
      <c r="B214" s="36"/>
      <c r="C214" s="11"/>
      <c r="D214" s="54" t="s">
        <v>152</v>
      </c>
      <c r="E214" s="7">
        <v>283117</v>
      </c>
      <c r="F214" s="5">
        <v>167798</v>
      </c>
      <c r="G214" s="5">
        <v>27060</v>
      </c>
      <c r="H214" s="19">
        <f t="shared" si="36"/>
        <v>955.7885962340657</v>
      </c>
      <c r="I214" s="19">
        <f t="shared" si="37"/>
        <v>5926.807644895926</v>
      </c>
      <c r="J214" s="19">
        <f t="shared" si="40"/>
        <v>4168.407614806282</v>
      </c>
      <c r="K214" s="5">
        <v>7</v>
      </c>
      <c r="L214" s="2">
        <v>4</v>
      </c>
      <c r="M214" s="19">
        <f t="shared" si="38"/>
        <v>4.1</v>
      </c>
      <c r="N214" s="45">
        <v>1</v>
      </c>
      <c r="O214" s="38">
        <f t="shared" si="39"/>
        <v>4.1</v>
      </c>
    </row>
    <row r="215" spans="2:15" ht="12.75">
      <c r="B215" s="36"/>
      <c r="C215" s="11"/>
      <c r="D215" s="54" t="s">
        <v>153</v>
      </c>
      <c r="E215" s="7">
        <v>310748</v>
      </c>
      <c r="F215" s="5">
        <v>134333</v>
      </c>
      <c r="G215" s="5">
        <v>29014</v>
      </c>
      <c r="H215" s="19">
        <f t="shared" si="36"/>
        <v>933.6825981180892</v>
      </c>
      <c r="I215" s="19">
        <f t="shared" si="37"/>
        <v>4322.891860929113</v>
      </c>
      <c r="J215" s="19">
        <f t="shared" si="40"/>
        <v>4168.407614806282</v>
      </c>
      <c r="K215" s="5">
        <v>10</v>
      </c>
      <c r="L215" s="2">
        <v>4</v>
      </c>
      <c r="M215" s="19">
        <f t="shared" si="38"/>
        <v>4.3960606060606064</v>
      </c>
      <c r="N215" s="45">
        <v>1</v>
      </c>
      <c r="O215" s="38">
        <f t="shared" si="39"/>
        <v>4.3960606060606064</v>
      </c>
    </row>
    <row r="216" spans="2:15" ht="12.75">
      <c r="B216" s="36"/>
      <c r="C216" s="11"/>
      <c r="D216" s="4" t="s">
        <v>17</v>
      </c>
      <c r="E216" s="7">
        <v>50763</v>
      </c>
      <c r="F216" s="5">
        <v>12434</v>
      </c>
      <c r="G216" s="5">
        <v>2513</v>
      </c>
      <c r="H216" s="19">
        <f t="shared" si="36"/>
        <v>495.04560408171307</v>
      </c>
      <c r="I216" s="19">
        <f t="shared" si="37"/>
        <v>2449.4218229813055</v>
      </c>
      <c r="J216" s="19">
        <f t="shared" si="40"/>
        <v>4168.407614806282</v>
      </c>
      <c r="K216" s="5">
        <v>1</v>
      </c>
      <c r="L216" s="2">
        <v>4</v>
      </c>
      <c r="M216" s="19">
        <f t="shared" si="38"/>
        <v>0.38075757575757574</v>
      </c>
      <c r="N216" s="44">
        <f>J216/I216*0.7</f>
        <v>1.191254729172333</v>
      </c>
      <c r="O216" s="37">
        <f t="shared" si="39"/>
        <v>0.45357926278940497</v>
      </c>
    </row>
    <row r="217" spans="2:15" ht="12.75">
      <c r="B217" s="36"/>
      <c r="C217" s="11"/>
      <c r="D217" s="4" t="s">
        <v>10</v>
      </c>
      <c r="E217" s="7">
        <v>117199</v>
      </c>
      <c r="F217" s="5">
        <v>39151</v>
      </c>
      <c r="G217" s="5">
        <v>9785</v>
      </c>
      <c r="H217" s="19">
        <f t="shared" si="36"/>
        <v>834.9047346820365</v>
      </c>
      <c r="I217" s="19">
        <f t="shared" si="37"/>
        <v>3340.5575132893628</v>
      </c>
      <c r="J217" s="19">
        <f t="shared" si="40"/>
        <v>4168.407614806282</v>
      </c>
      <c r="K217" s="5">
        <v>1</v>
      </c>
      <c r="L217" s="2">
        <v>4</v>
      </c>
      <c r="M217" s="19">
        <f t="shared" si="38"/>
        <v>1.4825757575757577</v>
      </c>
      <c r="N217" s="45">
        <v>1</v>
      </c>
      <c r="O217" s="38">
        <f t="shared" si="39"/>
        <v>1.4825757575757577</v>
      </c>
    </row>
    <row r="218" spans="2:15" ht="12.75">
      <c r="B218" s="36"/>
      <c r="C218" s="11"/>
      <c r="D218" s="4" t="s">
        <v>27</v>
      </c>
      <c r="E218" s="7">
        <v>182165</v>
      </c>
      <c r="F218" s="5">
        <v>52968</v>
      </c>
      <c r="G218" s="5">
        <v>11969</v>
      </c>
      <c r="H218" s="19">
        <f t="shared" si="36"/>
        <v>657.0416929706585</v>
      </c>
      <c r="I218" s="19">
        <f t="shared" si="37"/>
        <v>2907.6935745066285</v>
      </c>
      <c r="J218" s="19">
        <f t="shared" si="40"/>
        <v>4168.407614806282</v>
      </c>
      <c r="K218" s="5">
        <v>4</v>
      </c>
      <c r="L218" s="2">
        <v>4</v>
      </c>
      <c r="M218" s="19">
        <f t="shared" si="38"/>
        <v>1.8134848484848485</v>
      </c>
      <c r="N218" s="45">
        <v>1</v>
      </c>
      <c r="O218" s="38">
        <f t="shared" si="39"/>
        <v>1.8134848484848485</v>
      </c>
    </row>
    <row r="219" spans="2:15" ht="12.75">
      <c r="B219" s="36"/>
      <c r="C219" s="11"/>
      <c r="D219" s="4" t="s">
        <v>14</v>
      </c>
      <c r="E219" s="7">
        <v>114138</v>
      </c>
      <c r="F219" s="5">
        <v>36415</v>
      </c>
      <c r="G219" s="5">
        <v>8016</v>
      </c>
      <c r="H219" s="19">
        <f t="shared" si="36"/>
        <v>702.3077327445724</v>
      </c>
      <c r="I219" s="19">
        <f t="shared" si="37"/>
        <v>3190.4361387092817</v>
      </c>
      <c r="J219" s="19">
        <f t="shared" si="40"/>
        <v>4168.407614806282</v>
      </c>
      <c r="K219" s="5">
        <v>2</v>
      </c>
      <c r="L219" s="2">
        <v>4</v>
      </c>
      <c r="M219" s="19">
        <f t="shared" si="38"/>
        <v>1.2145454545454546</v>
      </c>
      <c r="N219" s="45">
        <v>1</v>
      </c>
      <c r="O219" s="38">
        <f t="shared" si="39"/>
        <v>1.2145454545454546</v>
      </c>
    </row>
    <row r="220" spans="2:15" ht="12.75">
      <c r="B220" s="36"/>
      <c r="C220" s="11"/>
      <c r="D220" s="4" t="s">
        <v>15</v>
      </c>
      <c r="E220" s="7">
        <v>153239</v>
      </c>
      <c r="F220" s="5">
        <v>75487</v>
      </c>
      <c r="G220" s="5">
        <v>15466</v>
      </c>
      <c r="H220" s="19">
        <f t="shared" si="36"/>
        <v>1009.2730962744471</v>
      </c>
      <c r="I220" s="19">
        <f t="shared" si="37"/>
        <v>4926.095837221595</v>
      </c>
      <c r="J220" s="19">
        <f t="shared" si="40"/>
        <v>4168.407614806282</v>
      </c>
      <c r="K220" s="5">
        <v>3</v>
      </c>
      <c r="L220" s="2">
        <v>4</v>
      </c>
      <c r="M220" s="19">
        <f t="shared" si="38"/>
        <v>2.3433333333333333</v>
      </c>
      <c r="N220" s="45">
        <v>1</v>
      </c>
      <c r="O220" s="38">
        <f t="shared" si="39"/>
        <v>2.3433333333333333</v>
      </c>
    </row>
    <row r="221" spans="2:15" ht="12.75">
      <c r="B221" s="36"/>
      <c r="C221" s="11"/>
      <c r="D221" s="4" t="s">
        <v>23</v>
      </c>
      <c r="E221" s="7">
        <v>43470</v>
      </c>
      <c r="F221" s="5">
        <v>28855</v>
      </c>
      <c r="G221" s="5">
        <v>6266</v>
      </c>
      <c r="H221" s="19">
        <f t="shared" si="36"/>
        <v>1441.453876236485</v>
      </c>
      <c r="I221" s="19">
        <f t="shared" si="37"/>
        <v>6637.911203128594</v>
      </c>
      <c r="J221" s="19">
        <f t="shared" si="40"/>
        <v>4168.407614806282</v>
      </c>
      <c r="K221" s="5">
        <v>1</v>
      </c>
      <c r="L221" s="2">
        <v>4</v>
      </c>
      <c r="M221" s="19">
        <f t="shared" si="38"/>
        <v>0.9493939393939393</v>
      </c>
      <c r="N221" s="45">
        <v>1</v>
      </c>
      <c r="O221" s="38">
        <f t="shared" si="39"/>
        <v>0.9493939393939393</v>
      </c>
    </row>
    <row r="222" spans="2:15" ht="12.75">
      <c r="B222" s="36"/>
      <c r="C222" s="11"/>
      <c r="D222" s="4" t="s">
        <v>25</v>
      </c>
      <c r="E222" s="7">
        <v>82081</v>
      </c>
      <c r="F222" s="5">
        <v>36372</v>
      </c>
      <c r="G222" s="5">
        <v>6955</v>
      </c>
      <c r="H222" s="19">
        <f t="shared" si="36"/>
        <v>847.3337313141897</v>
      </c>
      <c r="I222" s="19">
        <f t="shared" si="37"/>
        <v>4431.232562956105</v>
      </c>
      <c r="J222" s="19">
        <f t="shared" si="40"/>
        <v>4168.407614806282</v>
      </c>
      <c r="K222" s="5">
        <v>3</v>
      </c>
      <c r="L222" s="2">
        <v>4</v>
      </c>
      <c r="M222" s="19">
        <f t="shared" si="38"/>
        <v>1.0537878787878787</v>
      </c>
      <c r="N222" s="45">
        <v>1</v>
      </c>
      <c r="O222" s="38">
        <f t="shared" si="39"/>
        <v>1.0537878787878787</v>
      </c>
    </row>
    <row r="223" spans="2:15" ht="12.75">
      <c r="B223" s="36"/>
      <c r="C223" s="11"/>
      <c r="D223" s="4" t="s">
        <v>16</v>
      </c>
      <c r="E223" s="7">
        <v>65196</v>
      </c>
      <c r="F223" s="5">
        <v>10046</v>
      </c>
      <c r="G223" s="5">
        <v>1769</v>
      </c>
      <c r="H223" s="19">
        <f t="shared" si="36"/>
        <v>271.33566476470946</v>
      </c>
      <c r="I223" s="19">
        <f t="shared" si="37"/>
        <v>1540.8920792686667</v>
      </c>
      <c r="J223" s="19">
        <f t="shared" si="40"/>
        <v>4168.407614806282</v>
      </c>
      <c r="K223" s="5">
        <v>1</v>
      </c>
      <c r="L223" s="2">
        <v>4</v>
      </c>
      <c r="M223" s="19">
        <f t="shared" si="38"/>
        <v>0.268030303030303</v>
      </c>
      <c r="N223" s="44">
        <f>J223/I223*0.7</f>
        <v>1.8936338044837473</v>
      </c>
      <c r="O223" s="37">
        <f t="shared" si="39"/>
        <v>0.5075512424442044</v>
      </c>
    </row>
    <row r="224" spans="2:15" ht="12.75">
      <c r="B224" s="36"/>
      <c r="C224" s="11"/>
      <c r="D224" s="4" t="s">
        <v>20</v>
      </c>
      <c r="E224" s="7">
        <v>154440</v>
      </c>
      <c r="F224" s="5">
        <v>53366</v>
      </c>
      <c r="G224" s="5">
        <v>12031</v>
      </c>
      <c r="H224" s="19">
        <f t="shared" si="36"/>
        <v>779.008029008029</v>
      </c>
      <c r="I224" s="19">
        <f t="shared" si="37"/>
        <v>3455.4519554519557</v>
      </c>
      <c r="J224" s="19">
        <f t="shared" si="40"/>
        <v>4168.407614806282</v>
      </c>
      <c r="K224" s="5">
        <v>2</v>
      </c>
      <c r="L224" s="2">
        <v>4</v>
      </c>
      <c r="M224" s="19">
        <f t="shared" si="38"/>
        <v>1.822878787878788</v>
      </c>
      <c r="N224" s="45">
        <v>1</v>
      </c>
      <c r="O224" s="38">
        <f t="shared" si="39"/>
        <v>1.822878787878788</v>
      </c>
    </row>
    <row r="225" spans="2:15" ht="12.75">
      <c r="B225" s="36"/>
      <c r="C225" s="11"/>
      <c r="D225" s="4" t="s">
        <v>22</v>
      </c>
      <c r="E225" s="7">
        <v>105943</v>
      </c>
      <c r="F225" s="5">
        <v>22570</v>
      </c>
      <c r="G225" s="5">
        <v>5431</v>
      </c>
      <c r="H225" s="19">
        <f t="shared" si="36"/>
        <v>512.6341523271948</v>
      </c>
      <c r="I225" s="19">
        <f t="shared" si="37"/>
        <v>2130.390870562472</v>
      </c>
      <c r="J225" s="19">
        <f t="shared" si="40"/>
        <v>4168.407614806282</v>
      </c>
      <c r="K225" s="5">
        <v>1</v>
      </c>
      <c r="L225" s="2">
        <v>4</v>
      </c>
      <c r="M225" s="19">
        <f t="shared" si="38"/>
        <v>0.8228787878787879</v>
      </c>
      <c r="N225" s="44">
        <f>J225/I225*0.7</f>
        <v>1.369647875741229</v>
      </c>
      <c r="O225" s="37">
        <f t="shared" si="39"/>
        <v>1.127054183810699</v>
      </c>
    </row>
    <row r="226" spans="2:15" ht="33.75">
      <c r="B226" s="36"/>
      <c r="C226" s="11" t="s">
        <v>84</v>
      </c>
      <c r="D226" s="4" t="s">
        <v>99</v>
      </c>
      <c r="E226" s="7">
        <v>3271206</v>
      </c>
      <c r="F226" s="5">
        <v>86</v>
      </c>
      <c r="G226" s="5">
        <v>22</v>
      </c>
      <c r="H226" s="19">
        <f aca="true" t="shared" si="41" ref="H226:H231">G226*10000/E226</f>
        <v>0.06725348388331398</v>
      </c>
      <c r="I226" s="19">
        <f t="shared" si="37"/>
        <v>0.26289998245295465</v>
      </c>
      <c r="J226" s="19">
        <f>SUM($F$226)*10000/$E$7</f>
        <v>0.26289998245295465</v>
      </c>
      <c r="K226" s="5">
        <v>3</v>
      </c>
      <c r="L226" s="2">
        <v>4</v>
      </c>
      <c r="M226" s="30">
        <f t="shared" si="38"/>
        <v>0.0033333333333333335</v>
      </c>
      <c r="N226" s="44">
        <v>1.03</v>
      </c>
      <c r="O226" s="40">
        <f t="shared" si="39"/>
        <v>0.003433333333333334</v>
      </c>
    </row>
    <row r="227" spans="2:15" ht="22.5">
      <c r="B227" s="36"/>
      <c r="C227" s="11" t="s">
        <v>68</v>
      </c>
      <c r="D227" s="6" t="s">
        <v>99</v>
      </c>
      <c r="E227" s="7">
        <v>3271206</v>
      </c>
      <c r="F227" s="18">
        <v>12526</v>
      </c>
      <c r="G227" s="18">
        <v>2366</v>
      </c>
      <c r="H227" s="19">
        <f t="shared" si="41"/>
        <v>7.232806493996404</v>
      </c>
      <c r="I227" s="19">
        <f t="shared" si="37"/>
        <v>38.29168814192686</v>
      </c>
      <c r="J227" s="19">
        <f>SUM($F$227)*10000/$E$7</f>
        <v>38.29168814192686</v>
      </c>
      <c r="K227" s="18">
        <v>2</v>
      </c>
      <c r="L227" s="20">
        <v>4</v>
      </c>
      <c r="M227" s="19">
        <f t="shared" si="38"/>
        <v>0.35848484848484846</v>
      </c>
      <c r="N227" s="44">
        <v>1.03</v>
      </c>
      <c r="O227" s="37">
        <f t="shared" si="39"/>
        <v>0.3692393939393939</v>
      </c>
    </row>
    <row r="228" spans="2:15" ht="22.5">
      <c r="B228" s="36"/>
      <c r="C228" s="11" t="s">
        <v>73</v>
      </c>
      <c r="D228" s="4" t="s">
        <v>99</v>
      </c>
      <c r="E228" s="7">
        <v>3271206</v>
      </c>
      <c r="F228" s="5">
        <v>77995</v>
      </c>
      <c r="G228" s="5">
        <v>18175</v>
      </c>
      <c r="H228" s="19">
        <f t="shared" si="41"/>
        <v>55.5605486172378</v>
      </c>
      <c r="I228" s="19">
        <f t="shared" si="37"/>
        <v>238.42888524904882</v>
      </c>
      <c r="J228" s="19">
        <f>SUM($F$228)*10000/$E$7</f>
        <v>238.42888524904882</v>
      </c>
      <c r="K228" s="5">
        <v>10</v>
      </c>
      <c r="L228" s="2">
        <v>4</v>
      </c>
      <c r="M228" s="19">
        <f t="shared" si="38"/>
        <v>2.753787878787879</v>
      </c>
      <c r="N228" s="44">
        <v>1.03</v>
      </c>
      <c r="O228" s="37">
        <f t="shared" si="39"/>
        <v>2.836401515151515</v>
      </c>
    </row>
    <row r="229" spans="2:15" ht="22.5">
      <c r="B229" s="36"/>
      <c r="C229" s="11" t="s">
        <v>77</v>
      </c>
      <c r="D229" s="4" t="s">
        <v>21</v>
      </c>
      <c r="E229" s="7">
        <v>100726</v>
      </c>
      <c r="F229" s="5">
        <v>9331</v>
      </c>
      <c r="G229" s="5">
        <v>2333</v>
      </c>
      <c r="H229" s="19">
        <f t="shared" si="41"/>
        <v>231.618450052618</v>
      </c>
      <c r="I229" s="19">
        <f t="shared" si="37"/>
        <v>926.3745209777019</v>
      </c>
      <c r="J229" s="19">
        <f aca="true" t="shared" si="42" ref="J229:J247">SUM($F$229:$F$247)*10000/$E$7</f>
        <v>837.5718313062522</v>
      </c>
      <c r="K229" s="5">
        <v>4</v>
      </c>
      <c r="L229" s="2">
        <v>4</v>
      </c>
      <c r="M229" s="19">
        <f>G229/L229/1650</f>
        <v>0.35348484848484846</v>
      </c>
      <c r="N229" s="45">
        <v>1</v>
      </c>
      <c r="O229" s="38">
        <f>M229*N229</f>
        <v>0.35348484848484846</v>
      </c>
    </row>
    <row r="230" spans="2:15" ht="12.75">
      <c r="B230" s="36"/>
      <c r="C230" s="11"/>
      <c r="D230" s="4" t="s">
        <v>12</v>
      </c>
      <c r="E230" s="7">
        <v>90268</v>
      </c>
      <c r="F230" s="5">
        <v>3917</v>
      </c>
      <c r="G230" s="5">
        <v>979</v>
      </c>
      <c r="H230" s="19">
        <f t="shared" si="41"/>
        <v>108.45482341472061</v>
      </c>
      <c r="I230" s="19">
        <f t="shared" si="37"/>
        <v>433.93007488811094</v>
      </c>
      <c r="J230" s="19">
        <f t="shared" si="42"/>
        <v>837.5718313062522</v>
      </c>
      <c r="K230" s="5">
        <v>2</v>
      </c>
      <c r="L230" s="2">
        <v>4</v>
      </c>
      <c r="M230" s="19">
        <f>G230/L230/1650</f>
        <v>0.14833333333333334</v>
      </c>
      <c r="N230" s="44">
        <f>J230/I230*0.7</f>
        <v>1.35114000122152</v>
      </c>
      <c r="O230" s="37">
        <f>M230*N230</f>
        <v>0.20041910018119216</v>
      </c>
    </row>
    <row r="231" spans="2:15" ht="12.75">
      <c r="B231" s="36"/>
      <c r="C231" s="11"/>
      <c r="D231" s="4" t="s">
        <v>13</v>
      </c>
      <c r="E231" s="7">
        <v>128093</v>
      </c>
      <c r="F231" s="5">
        <v>1632</v>
      </c>
      <c r="G231" s="5">
        <v>408</v>
      </c>
      <c r="H231" s="19">
        <f t="shared" si="41"/>
        <v>31.8518576346873</v>
      </c>
      <c r="I231" s="19">
        <f t="shared" si="37"/>
        <v>127.4074305387492</v>
      </c>
      <c r="J231" s="19">
        <f t="shared" si="42"/>
        <v>837.5718313062522</v>
      </c>
      <c r="K231" s="5">
        <v>1</v>
      </c>
      <c r="L231" s="2">
        <v>4</v>
      </c>
      <c r="M231" s="19">
        <f>G231/L231/1650</f>
        <v>0.06181818181818182</v>
      </c>
      <c r="N231" s="44">
        <f>J231/I231*0.7</f>
        <v>4.601774633042783</v>
      </c>
      <c r="O231" s="37">
        <f>M231*N231</f>
        <v>0.2844733409517357</v>
      </c>
    </row>
    <row r="232" spans="2:17" ht="12.75">
      <c r="B232" s="36"/>
      <c r="C232" s="11"/>
      <c r="D232" s="24" t="s">
        <v>29</v>
      </c>
      <c r="E232" s="25">
        <v>58605</v>
      </c>
      <c r="F232" s="26">
        <v>0</v>
      </c>
      <c r="G232" s="26">
        <v>0</v>
      </c>
      <c r="H232" s="27">
        <v>0</v>
      </c>
      <c r="I232" s="27">
        <v>0</v>
      </c>
      <c r="J232" s="27">
        <f t="shared" si="42"/>
        <v>837.5718313062522</v>
      </c>
      <c r="K232" s="26">
        <v>0</v>
      </c>
      <c r="L232" s="2">
        <v>4</v>
      </c>
      <c r="M232" s="27">
        <v>0</v>
      </c>
      <c r="N232" s="46" t="s">
        <v>146</v>
      </c>
      <c r="O232" s="39">
        <v>0.0929657143441343</v>
      </c>
      <c r="P232" s="33">
        <f aca="true" t="shared" si="43" ref="P232:P246">J232*E232/10000/2</f>
        <v>2454.2948586851453</v>
      </c>
      <c r="Q232" s="33">
        <f aca="true" t="shared" si="44" ref="Q232:Q246">P232/4/4/1650</f>
        <v>0.0929657143441343</v>
      </c>
    </row>
    <row r="233" spans="2:17" ht="12.75">
      <c r="B233" s="36"/>
      <c r="C233" s="11"/>
      <c r="D233" s="4" t="s">
        <v>24</v>
      </c>
      <c r="E233" s="7">
        <v>106676</v>
      </c>
      <c r="F233" s="5">
        <v>11198</v>
      </c>
      <c r="G233" s="5">
        <v>2774</v>
      </c>
      <c r="H233" s="19">
        <f aca="true" t="shared" si="45" ref="H233:H245">G233*10000/E233</f>
        <v>260.0397465221793</v>
      </c>
      <c r="I233" s="19">
        <f aca="true" t="shared" si="46" ref="I233:I245">F233*10000/E233</f>
        <v>1049.7206494431737</v>
      </c>
      <c r="J233" s="19">
        <f t="shared" si="42"/>
        <v>837.5718313062522</v>
      </c>
      <c r="K233" s="5">
        <v>5</v>
      </c>
      <c r="L233" s="2">
        <v>4</v>
      </c>
      <c r="M233" s="19">
        <f aca="true" t="shared" si="47" ref="M233:M245">G233/L233/1650</f>
        <v>0.4203030303030303</v>
      </c>
      <c r="N233" s="45">
        <v>1</v>
      </c>
      <c r="O233" s="38">
        <f aca="true" t="shared" si="48" ref="O233:O245">M233*N233</f>
        <v>0.4203030303030303</v>
      </c>
      <c r="P233" s="33">
        <f t="shared" si="43"/>
        <v>4467.4406338212875</v>
      </c>
      <c r="Q233" s="33">
        <f t="shared" si="44"/>
        <v>0.16922123612959422</v>
      </c>
    </row>
    <row r="234" spans="2:17" ht="12.75">
      <c r="B234" s="36"/>
      <c r="C234" s="11"/>
      <c r="D234" s="4" t="s">
        <v>19</v>
      </c>
      <c r="E234" s="7">
        <v>122128</v>
      </c>
      <c r="F234" s="5">
        <v>4349</v>
      </c>
      <c r="G234" s="5">
        <v>1015</v>
      </c>
      <c r="H234" s="19">
        <f t="shared" si="45"/>
        <v>83.10952443338137</v>
      </c>
      <c r="I234" s="19">
        <f t="shared" si="46"/>
        <v>356.1017948382025</v>
      </c>
      <c r="J234" s="19">
        <f t="shared" si="42"/>
        <v>837.5718313062522</v>
      </c>
      <c r="K234" s="5">
        <v>3</v>
      </c>
      <c r="L234" s="2">
        <v>4</v>
      </c>
      <c r="M234" s="19">
        <f t="shared" si="47"/>
        <v>0.15378787878787878</v>
      </c>
      <c r="N234" s="44">
        <f>J234/I234*0.7</f>
        <v>1.6464401202492291</v>
      </c>
      <c r="O234" s="37">
        <f t="shared" si="48"/>
        <v>0.253202533644389</v>
      </c>
      <c r="P234" s="33">
        <f t="shared" si="43"/>
        <v>5114.548630688498</v>
      </c>
      <c r="Q234" s="33">
        <f t="shared" si="44"/>
        <v>0.1937329026775946</v>
      </c>
    </row>
    <row r="235" spans="2:17" ht="12.75">
      <c r="B235" s="36"/>
      <c r="C235" s="11"/>
      <c r="D235" s="54" t="s">
        <v>151</v>
      </c>
      <c r="E235" s="7">
        <v>1002211</v>
      </c>
      <c r="F235" s="5">
        <v>116062</v>
      </c>
      <c r="G235" s="5">
        <v>28330</v>
      </c>
      <c r="H235" s="19">
        <f t="shared" si="45"/>
        <v>282.67500556270085</v>
      </c>
      <c r="I235" s="19">
        <f t="shared" si="46"/>
        <v>1158.0595303783334</v>
      </c>
      <c r="J235" s="19">
        <f t="shared" si="42"/>
        <v>837.5718313062522</v>
      </c>
      <c r="K235" s="5">
        <v>15</v>
      </c>
      <c r="L235" s="2">
        <v>4</v>
      </c>
      <c r="M235" s="19">
        <f t="shared" si="47"/>
        <v>4.292424242424242</v>
      </c>
      <c r="N235" s="45">
        <v>1</v>
      </c>
      <c r="O235" s="38">
        <f t="shared" si="48"/>
        <v>4.292424242424242</v>
      </c>
      <c r="P235" s="33">
        <f t="shared" si="43"/>
        <v>41971.18513126352</v>
      </c>
      <c r="Q235" s="33">
        <f t="shared" si="44"/>
        <v>1.5898176186084667</v>
      </c>
    </row>
    <row r="236" spans="2:17" ht="12.75">
      <c r="B236" s="36"/>
      <c r="C236" s="11"/>
      <c r="D236" s="54" t="s">
        <v>152</v>
      </c>
      <c r="E236" s="7">
        <v>283117</v>
      </c>
      <c r="F236" s="5">
        <v>28135</v>
      </c>
      <c r="G236" s="5">
        <v>6523</v>
      </c>
      <c r="H236" s="19">
        <f t="shared" si="45"/>
        <v>230.39944616536627</v>
      </c>
      <c r="I236" s="19">
        <f t="shared" si="46"/>
        <v>993.758764044547</v>
      </c>
      <c r="J236" s="19">
        <f t="shared" si="42"/>
        <v>837.5718313062522</v>
      </c>
      <c r="K236" s="5">
        <v>4</v>
      </c>
      <c r="L236" s="2">
        <v>4</v>
      </c>
      <c r="M236" s="19">
        <f t="shared" si="47"/>
        <v>0.9883333333333333</v>
      </c>
      <c r="N236" s="45">
        <v>1</v>
      </c>
      <c r="O236" s="38">
        <f t="shared" si="48"/>
        <v>0.9883333333333333</v>
      </c>
      <c r="P236" s="33">
        <f t="shared" si="43"/>
        <v>11856.54120819661</v>
      </c>
      <c r="Q236" s="33">
        <f t="shared" si="44"/>
        <v>0.4491114094013867</v>
      </c>
    </row>
    <row r="237" spans="2:17" ht="12.75">
      <c r="B237" s="36"/>
      <c r="C237" s="11"/>
      <c r="D237" s="54" t="s">
        <v>153</v>
      </c>
      <c r="E237" s="7">
        <v>310748</v>
      </c>
      <c r="F237" s="5">
        <v>37574</v>
      </c>
      <c r="G237" s="5">
        <v>9437</v>
      </c>
      <c r="H237" s="19">
        <f t="shared" si="45"/>
        <v>303.6865884897087</v>
      </c>
      <c r="I237" s="19">
        <f t="shared" si="46"/>
        <v>1209.1469615250942</v>
      </c>
      <c r="J237" s="19">
        <f t="shared" si="42"/>
        <v>837.5718313062522</v>
      </c>
      <c r="K237" s="5">
        <v>6</v>
      </c>
      <c r="L237" s="2">
        <v>4</v>
      </c>
      <c r="M237" s="19">
        <f t="shared" si="47"/>
        <v>1.429848484848485</v>
      </c>
      <c r="N237" s="45">
        <v>1</v>
      </c>
      <c r="O237" s="38">
        <f t="shared" si="48"/>
        <v>1.429848484848485</v>
      </c>
      <c r="P237" s="33">
        <f t="shared" si="43"/>
        <v>13013.688571737763</v>
      </c>
      <c r="Q237" s="33">
        <f t="shared" si="44"/>
        <v>0.4929427489294607</v>
      </c>
    </row>
    <row r="238" spans="2:17" ht="12.75">
      <c r="B238" s="36"/>
      <c r="C238" s="11"/>
      <c r="D238" s="4" t="s">
        <v>17</v>
      </c>
      <c r="E238" s="7">
        <v>50763</v>
      </c>
      <c r="F238" s="5">
        <v>7174</v>
      </c>
      <c r="G238" s="5">
        <v>1778</v>
      </c>
      <c r="H238" s="19">
        <f t="shared" si="45"/>
        <v>350.25510706617024</v>
      </c>
      <c r="I238" s="19">
        <f t="shared" si="46"/>
        <v>1413.234048421094</v>
      </c>
      <c r="J238" s="19">
        <f t="shared" si="42"/>
        <v>837.5718313062522</v>
      </c>
      <c r="K238" s="5">
        <v>2</v>
      </c>
      <c r="L238" s="2">
        <v>4</v>
      </c>
      <c r="M238" s="19">
        <f t="shared" si="47"/>
        <v>0.2693939393939394</v>
      </c>
      <c r="N238" s="45">
        <v>1</v>
      </c>
      <c r="O238" s="38">
        <f t="shared" si="48"/>
        <v>0.2693939393939394</v>
      </c>
      <c r="P238" s="33">
        <f t="shared" si="43"/>
        <v>2125.882943629964</v>
      </c>
      <c r="Q238" s="33">
        <f t="shared" si="44"/>
        <v>0.08052586907689258</v>
      </c>
    </row>
    <row r="239" spans="2:17" ht="12.75">
      <c r="B239" s="36"/>
      <c r="C239" s="11"/>
      <c r="D239" s="4" t="s">
        <v>10</v>
      </c>
      <c r="E239" s="7">
        <v>117199</v>
      </c>
      <c r="F239" s="5">
        <v>816</v>
      </c>
      <c r="G239" s="5">
        <v>204</v>
      </c>
      <c r="H239" s="19">
        <f t="shared" si="45"/>
        <v>17.406291862558554</v>
      </c>
      <c r="I239" s="19">
        <f t="shared" si="46"/>
        <v>69.62516745023422</v>
      </c>
      <c r="J239" s="19">
        <f t="shared" si="42"/>
        <v>837.5718313062522</v>
      </c>
      <c r="K239" s="5">
        <v>1</v>
      </c>
      <c r="L239" s="2">
        <v>4</v>
      </c>
      <c r="M239" s="19">
        <f t="shared" si="47"/>
        <v>0.03090909090909091</v>
      </c>
      <c r="N239" s="44">
        <f>J239/I239*0.7</f>
        <v>8.420809649519978</v>
      </c>
      <c r="O239" s="37">
        <f t="shared" si="48"/>
        <v>0.26027957098516297</v>
      </c>
      <c r="P239" s="33">
        <f t="shared" si="43"/>
        <v>4908.1290528630725</v>
      </c>
      <c r="Q239" s="33">
        <f t="shared" si="44"/>
        <v>0.18591397927511638</v>
      </c>
    </row>
    <row r="240" spans="2:17" ht="12.75">
      <c r="B240" s="36"/>
      <c r="C240" s="11"/>
      <c r="D240" s="4" t="s">
        <v>27</v>
      </c>
      <c r="E240" s="7">
        <v>182165</v>
      </c>
      <c r="F240" s="5">
        <v>4171</v>
      </c>
      <c r="G240" s="5">
        <v>1001</v>
      </c>
      <c r="H240" s="19">
        <f t="shared" si="45"/>
        <v>54.95018252683007</v>
      </c>
      <c r="I240" s="19">
        <f t="shared" si="46"/>
        <v>228.9682430763319</v>
      </c>
      <c r="J240" s="19">
        <f t="shared" si="42"/>
        <v>837.5718313062522</v>
      </c>
      <c r="K240" s="5">
        <v>2</v>
      </c>
      <c r="L240" s="2">
        <v>4</v>
      </c>
      <c r="M240" s="19">
        <f t="shared" si="47"/>
        <v>0.15166666666666667</v>
      </c>
      <c r="N240" s="44">
        <f>J240/I240*0.7</f>
        <v>2.560618337447432</v>
      </c>
      <c r="O240" s="37">
        <f t="shared" si="48"/>
        <v>0.3883604478461939</v>
      </c>
      <c r="P240" s="33">
        <f t="shared" si="43"/>
        <v>7628.813632495171</v>
      </c>
      <c r="Q240" s="33">
        <f t="shared" si="44"/>
        <v>0.28897021335208983</v>
      </c>
    </row>
    <row r="241" spans="2:17" ht="12.75">
      <c r="B241" s="36"/>
      <c r="C241" s="11"/>
      <c r="D241" s="4" t="s">
        <v>14</v>
      </c>
      <c r="E241" s="7">
        <v>114138</v>
      </c>
      <c r="F241" s="5">
        <v>6365</v>
      </c>
      <c r="G241" s="5">
        <v>1591</v>
      </c>
      <c r="H241" s="19">
        <f t="shared" si="45"/>
        <v>139.39266501953776</v>
      </c>
      <c r="I241" s="19">
        <f t="shared" si="46"/>
        <v>557.6582733182638</v>
      </c>
      <c r="J241" s="19">
        <f t="shared" si="42"/>
        <v>837.5718313062522</v>
      </c>
      <c r="K241" s="5">
        <v>2</v>
      </c>
      <c r="L241" s="2">
        <v>4</v>
      </c>
      <c r="M241" s="19">
        <f t="shared" si="47"/>
        <v>0.24106060606060606</v>
      </c>
      <c r="N241" s="44">
        <f>J241/I241*0.7</f>
        <v>1.0513612188082184</v>
      </c>
      <c r="O241" s="37">
        <f t="shared" si="48"/>
        <v>0.2534417725945266</v>
      </c>
      <c r="P241" s="33">
        <f t="shared" si="43"/>
        <v>4779.9386840816505</v>
      </c>
      <c r="Q241" s="33">
        <f t="shared" si="44"/>
        <v>0.1810582834879413</v>
      </c>
    </row>
    <row r="242" spans="2:17" ht="12.75">
      <c r="B242" s="36"/>
      <c r="C242" s="11"/>
      <c r="D242" s="4" t="s">
        <v>15</v>
      </c>
      <c r="E242" s="7">
        <v>153239</v>
      </c>
      <c r="F242" s="5">
        <v>14520</v>
      </c>
      <c r="G242" s="5">
        <v>3576</v>
      </c>
      <c r="H242" s="19">
        <f t="shared" si="45"/>
        <v>233.36095902479133</v>
      </c>
      <c r="I242" s="19">
        <f t="shared" si="46"/>
        <v>947.539464496636</v>
      </c>
      <c r="J242" s="19">
        <f t="shared" si="42"/>
        <v>837.5718313062522</v>
      </c>
      <c r="K242" s="5">
        <v>3</v>
      </c>
      <c r="L242" s="2">
        <v>4</v>
      </c>
      <c r="M242" s="19">
        <f t="shared" si="47"/>
        <v>0.5418181818181819</v>
      </c>
      <c r="N242" s="45">
        <v>1</v>
      </c>
      <c r="O242" s="38">
        <f t="shared" si="48"/>
        <v>0.5418181818181819</v>
      </c>
      <c r="P242" s="33">
        <f t="shared" si="43"/>
        <v>6417.4334928769385</v>
      </c>
      <c r="Q242" s="33">
        <f t="shared" si="44"/>
        <v>0.24308460200291435</v>
      </c>
    </row>
    <row r="243" spans="2:17" ht="12.75">
      <c r="B243" s="36"/>
      <c r="C243" s="11"/>
      <c r="D243" s="4" t="s">
        <v>23</v>
      </c>
      <c r="E243" s="7">
        <v>43470</v>
      </c>
      <c r="F243" s="5">
        <v>2794</v>
      </c>
      <c r="G243" s="5">
        <v>698</v>
      </c>
      <c r="H243" s="19">
        <f t="shared" si="45"/>
        <v>160.57050839659536</v>
      </c>
      <c r="I243" s="19">
        <f t="shared" si="46"/>
        <v>642.7421210029905</v>
      </c>
      <c r="J243" s="19">
        <f t="shared" si="42"/>
        <v>837.5718313062522</v>
      </c>
      <c r="K243" s="5">
        <v>1</v>
      </c>
      <c r="L243" s="2">
        <v>4</v>
      </c>
      <c r="M243" s="19">
        <f t="shared" si="47"/>
        <v>0.10575757575757576</v>
      </c>
      <c r="N243" s="45">
        <v>1</v>
      </c>
      <c r="O243" s="38">
        <f t="shared" si="48"/>
        <v>0.10575757575757576</v>
      </c>
      <c r="P243" s="33">
        <f t="shared" si="43"/>
        <v>1820.462375344139</v>
      </c>
      <c r="Q243" s="33">
        <f t="shared" si="44"/>
        <v>0.06895690815697496</v>
      </c>
    </row>
    <row r="244" spans="2:17" ht="12.75">
      <c r="B244" s="36"/>
      <c r="C244" s="11"/>
      <c r="D244" s="4" t="s">
        <v>25</v>
      </c>
      <c r="E244" s="7">
        <v>82081</v>
      </c>
      <c r="F244" s="5">
        <v>653</v>
      </c>
      <c r="G244" s="5">
        <v>163</v>
      </c>
      <c r="H244" s="19">
        <f t="shared" si="45"/>
        <v>19.858432523970226</v>
      </c>
      <c r="I244" s="19">
        <f t="shared" si="46"/>
        <v>79.55556097026108</v>
      </c>
      <c r="J244" s="19">
        <f t="shared" si="42"/>
        <v>837.5718313062522</v>
      </c>
      <c r="K244" s="5">
        <v>1</v>
      </c>
      <c r="L244" s="2">
        <v>4</v>
      </c>
      <c r="M244" s="19">
        <f t="shared" si="47"/>
        <v>0.024696969696969696</v>
      </c>
      <c r="N244" s="44">
        <f>J244/I244*0.7</f>
        <v>7.369695779450832</v>
      </c>
      <c r="O244" s="37">
        <f t="shared" si="48"/>
        <v>0.18200915334098267</v>
      </c>
      <c r="P244" s="33">
        <f t="shared" si="43"/>
        <v>3437.436674272424</v>
      </c>
      <c r="Q244" s="33">
        <f t="shared" si="44"/>
        <v>0.1302059346315312</v>
      </c>
    </row>
    <row r="245" spans="2:17" ht="12.75">
      <c r="B245" s="36"/>
      <c r="C245" s="11"/>
      <c r="D245" s="4" t="s">
        <v>16</v>
      </c>
      <c r="E245" s="7">
        <v>65196</v>
      </c>
      <c r="F245" s="5">
        <v>2957</v>
      </c>
      <c r="G245" s="5">
        <v>739</v>
      </c>
      <c r="H245" s="19">
        <f t="shared" si="45"/>
        <v>113.35051230136818</v>
      </c>
      <c r="I245" s="19">
        <f t="shared" si="46"/>
        <v>453.55543284864103</v>
      </c>
      <c r="J245" s="19">
        <f t="shared" si="42"/>
        <v>837.5718313062522</v>
      </c>
      <c r="K245" s="5">
        <v>1</v>
      </c>
      <c r="L245" s="2">
        <v>4</v>
      </c>
      <c r="M245" s="19">
        <f t="shared" si="47"/>
        <v>0.11196969696969697</v>
      </c>
      <c r="N245" s="44">
        <f>J245/I245*0.7</f>
        <v>1.292676130527213</v>
      </c>
      <c r="O245" s="37">
        <f t="shared" si="48"/>
        <v>0.14474055461509247</v>
      </c>
      <c r="P245" s="33">
        <f t="shared" si="43"/>
        <v>2730.316655692121</v>
      </c>
      <c r="Q245" s="33">
        <f t="shared" si="44"/>
        <v>0.10342108544288336</v>
      </c>
    </row>
    <row r="246" spans="2:17" ht="12.75">
      <c r="B246" s="36"/>
      <c r="C246" s="11"/>
      <c r="D246" s="24" t="s">
        <v>20</v>
      </c>
      <c r="E246" s="25">
        <v>154440</v>
      </c>
      <c r="F246" s="26">
        <v>0</v>
      </c>
      <c r="G246" s="26">
        <v>0</v>
      </c>
      <c r="H246" s="27">
        <v>0</v>
      </c>
      <c r="I246" s="27">
        <v>0</v>
      </c>
      <c r="J246" s="27">
        <f t="shared" si="42"/>
        <v>837.5718313062522</v>
      </c>
      <c r="K246" s="26">
        <v>0</v>
      </c>
      <c r="L246" s="2">
        <v>4</v>
      </c>
      <c r="M246" s="27">
        <v>0</v>
      </c>
      <c r="N246" s="46" t="s">
        <v>146</v>
      </c>
      <c r="O246" s="39">
        <v>0.24498976065707875</v>
      </c>
      <c r="P246" s="33">
        <f t="shared" si="43"/>
        <v>6467.729681346879</v>
      </c>
      <c r="Q246" s="33">
        <f t="shared" si="44"/>
        <v>0.24498976065707875</v>
      </c>
    </row>
    <row r="247" spans="2:15" ht="12.75">
      <c r="B247" s="36"/>
      <c r="C247" s="11"/>
      <c r="D247" s="4" t="s">
        <v>22</v>
      </c>
      <c r="E247" s="7">
        <v>105943</v>
      </c>
      <c r="F247" s="5">
        <v>22339</v>
      </c>
      <c r="G247" s="5">
        <v>5573</v>
      </c>
      <c r="H247" s="19">
        <f aca="true" t="shared" si="49" ref="H247:H303">G247*10000/E247</f>
        <v>526.0375862492094</v>
      </c>
      <c r="I247" s="19">
        <f aca="true" t="shared" si="50" ref="I247:I303">F247*10000/E247</f>
        <v>2108.586692844265</v>
      </c>
      <c r="J247" s="19">
        <f t="shared" si="42"/>
        <v>837.5718313062522</v>
      </c>
      <c r="K247" s="5">
        <v>1</v>
      </c>
      <c r="L247" s="2">
        <v>4</v>
      </c>
      <c r="M247" s="19">
        <f aca="true" t="shared" si="51" ref="M247:M255">G247/L247/1650</f>
        <v>0.8443939393939394</v>
      </c>
      <c r="N247" s="45">
        <v>1</v>
      </c>
      <c r="O247" s="38">
        <f aca="true" t="shared" si="52" ref="O247:O255">M247*N247</f>
        <v>0.8443939393939394</v>
      </c>
    </row>
    <row r="248" spans="2:15" ht="25.5">
      <c r="B248" s="36"/>
      <c r="C248" s="11" t="s">
        <v>83</v>
      </c>
      <c r="D248" s="4" t="s">
        <v>33</v>
      </c>
      <c r="E248" s="7">
        <v>841363</v>
      </c>
      <c r="F248" s="5">
        <v>26030</v>
      </c>
      <c r="G248" s="5">
        <v>2827</v>
      </c>
      <c r="H248" s="19">
        <f t="shared" si="49"/>
        <v>33.600241512878505</v>
      </c>
      <c r="I248" s="19">
        <f t="shared" si="50"/>
        <v>309.3789482066599</v>
      </c>
      <c r="J248" s="19">
        <f>SUM($F$248:$F$250)*10000/$E$7</f>
        <v>499.9837980243372</v>
      </c>
      <c r="K248" s="5">
        <v>9</v>
      </c>
      <c r="L248" s="2">
        <v>4</v>
      </c>
      <c r="M248" s="19">
        <f t="shared" si="51"/>
        <v>0.42833333333333334</v>
      </c>
      <c r="N248" s="44">
        <f>J248/I248*0.7</f>
        <v>1.13126203526702</v>
      </c>
      <c r="O248" s="37">
        <f t="shared" si="52"/>
        <v>0.48455723843937354</v>
      </c>
    </row>
    <row r="249" spans="2:15" ht="38.25">
      <c r="B249" s="36"/>
      <c r="C249" s="11"/>
      <c r="D249" s="4" t="s">
        <v>32</v>
      </c>
      <c r="E249" s="7">
        <v>1869496</v>
      </c>
      <c r="F249" s="5">
        <v>117528</v>
      </c>
      <c r="G249" s="5">
        <v>13145</v>
      </c>
      <c r="H249" s="19">
        <f t="shared" si="49"/>
        <v>70.3130683349951</v>
      </c>
      <c r="I249" s="19">
        <f t="shared" si="50"/>
        <v>628.6614146272578</v>
      </c>
      <c r="J249" s="19">
        <f>SUM($F$248:$F$250)*10000/$E$7</f>
        <v>499.9837980243372</v>
      </c>
      <c r="K249" s="5">
        <v>13</v>
      </c>
      <c r="L249" s="2">
        <v>4</v>
      </c>
      <c r="M249" s="19">
        <f t="shared" si="51"/>
        <v>1.9916666666666667</v>
      </c>
      <c r="N249" s="45">
        <v>1</v>
      </c>
      <c r="O249" s="38">
        <f t="shared" si="52"/>
        <v>1.9916666666666667</v>
      </c>
    </row>
    <row r="250" spans="2:15" ht="25.5">
      <c r="B250" s="36"/>
      <c r="C250" s="11"/>
      <c r="D250" s="4" t="s">
        <v>132</v>
      </c>
      <c r="E250" s="7">
        <v>560347</v>
      </c>
      <c r="F250" s="5">
        <v>19997</v>
      </c>
      <c r="G250" s="5">
        <v>3192</v>
      </c>
      <c r="H250" s="19">
        <f t="shared" si="49"/>
        <v>56.96470222915443</v>
      </c>
      <c r="I250" s="19">
        <f t="shared" si="50"/>
        <v>356.8681549111533</v>
      </c>
      <c r="J250" s="19">
        <f>SUM($F$248:$F$250)*10000/$E$7</f>
        <v>499.9837980243372</v>
      </c>
      <c r="K250" s="5">
        <v>6</v>
      </c>
      <c r="L250" s="2">
        <v>4</v>
      </c>
      <c r="M250" s="19">
        <f t="shared" si="51"/>
        <v>0.48363636363636364</v>
      </c>
      <c r="N250" s="45">
        <v>1</v>
      </c>
      <c r="O250" s="38">
        <f t="shared" si="52"/>
        <v>0.48363636363636364</v>
      </c>
    </row>
    <row r="251" spans="2:15" ht="22.5">
      <c r="B251" s="36"/>
      <c r="C251" s="11" t="s">
        <v>34</v>
      </c>
      <c r="D251" s="4" t="s">
        <v>21</v>
      </c>
      <c r="E251" s="7">
        <v>100726</v>
      </c>
      <c r="F251" s="5">
        <v>5921</v>
      </c>
      <c r="G251" s="5">
        <v>1394</v>
      </c>
      <c r="H251" s="19">
        <f t="shared" si="49"/>
        <v>138.3952504815043</v>
      </c>
      <c r="I251" s="19">
        <f t="shared" si="50"/>
        <v>587.8323372316979</v>
      </c>
      <c r="J251" s="19">
        <f aca="true" t="shared" si="53" ref="J251:J269">SUM($F$251:$F$269)*10000/$E$7</f>
        <v>607.6535687449827</v>
      </c>
      <c r="K251" s="5">
        <v>1</v>
      </c>
      <c r="L251" s="2">
        <v>4</v>
      </c>
      <c r="M251" s="19">
        <f t="shared" si="51"/>
        <v>0.2112121212121212</v>
      </c>
      <c r="N251" s="45">
        <v>1</v>
      </c>
      <c r="O251" s="38">
        <f t="shared" si="52"/>
        <v>0.2112121212121212</v>
      </c>
    </row>
    <row r="252" spans="2:15" ht="12.75">
      <c r="B252" s="36"/>
      <c r="C252" s="11"/>
      <c r="D252" s="4" t="s">
        <v>12</v>
      </c>
      <c r="E252" s="7">
        <v>90268</v>
      </c>
      <c r="F252" s="5">
        <v>912</v>
      </c>
      <c r="G252" s="5">
        <v>228</v>
      </c>
      <c r="H252" s="19">
        <f t="shared" si="49"/>
        <v>25.258120264102452</v>
      </c>
      <c r="I252" s="19">
        <f t="shared" si="50"/>
        <v>101.03248105640981</v>
      </c>
      <c r="J252" s="19">
        <f t="shared" si="53"/>
        <v>607.6535687449827</v>
      </c>
      <c r="K252" s="5">
        <v>1</v>
      </c>
      <c r="L252" s="2">
        <v>4</v>
      </c>
      <c r="M252" s="19">
        <f t="shared" si="51"/>
        <v>0.034545454545454546</v>
      </c>
      <c r="N252" s="44">
        <f>J252/I252*0.7</f>
        <v>4.210106429871762</v>
      </c>
      <c r="O252" s="37">
        <f t="shared" si="52"/>
        <v>0.14544004030466087</v>
      </c>
    </row>
    <row r="253" spans="2:15" ht="12.75">
      <c r="B253" s="36"/>
      <c r="C253" s="11"/>
      <c r="D253" s="4" t="s">
        <v>13</v>
      </c>
      <c r="E253" s="7">
        <v>128093</v>
      </c>
      <c r="F253" s="5">
        <v>6043</v>
      </c>
      <c r="G253" s="5">
        <v>1505</v>
      </c>
      <c r="H253" s="19">
        <f t="shared" si="49"/>
        <v>117.4927591671676</v>
      </c>
      <c r="I253" s="19">
        <f t="shared" si="50"/>
        <v>471.7666070745474</v>
      </c>
      <c r="J253" s="19">
        <f t="shared" si="53"/>
        <v>607.6535687449827</v>
      </c>
      <c r="K253" s="5">
        <v>1</v>
      </c>
      <c r="L253" s="2">
        <v>4</v>
      </c>
      <c r="M253" s="19">
        <f t="shared" si="51"/>
        <v>0.22803030303030303</v>
      </c>
      <c r="N253" s="45">
        <v>1</v>
      </c>
      <c r="O253" s="38">
        <f t="shared" si="52"/>
        <v>0.22803030303030303</v>
      </c>
    </row>
    <row r="254" spans="2:15" ht="12.75">
      <c r="B254" s="36"/>
      <c r="C254" s="11"/>
      <c r="D254" s="4" t="s">
        <v>29</v>
      </c>
      <c r="E254" s="7">
        <v>58605</v>
      </c>
      <c r="F254" s="5">
        <v>3190</v>
      </c>
      <c r="G254" s="5">
        <v>761</v>
      </c>
      <c r="H254" s="19">
        <f t="shared" si="49"/>
        <v>129.85240167221227</v>
      </c>
      <c r="I254" s="19">
        <f t="shared" si="50"/>
        <v>544.3221568125587</v>
      </c>
      <c r="J254" s="19">
        <f t="shared" si="53"/>
        <v>607.6535687449827</v>
      </c>
      <c r="K254" s="5">
        <v>2</v>
      </c>
      <c r="L254" s="2">
        <v>4</v>
      </c>
      <c r="M254" s="19">
        <f t="shared" si="51"/>
        <v>0.1153030303030303</v>
      </c>
      <c r="N254" s="45">
        <v>1</v>
      </c>
      <c r="O254" s="38">
        <f t="shared" si="52"/>
        <v>0.1153030303030303</v>
      </c>
    </row>
    <row r="255" spans="2:15" ht="12.75">
      <c r="B255" s="36"/>
      <c r="C255" s="11"/>
      <c r="D255" s="4" t="s">
        <v>24</v>
      </c>
      <c r="E255" s="7">
        <v>106676</v>
      </c>
      <c r="F255" s="5">
        <v>3398</v>
      </c>
      <c r="G255" s="5">
        <v>826</v>
      </c>
      <c r="H255" s="19">
        <f t="shared" si="49"/>
        <v>77.43072481157898</v>
      </c>
      <c r="I255" s="19">
        <f t="shared" si="50"/>
        <v>318.53462822003075</v>
      </c>
      <c r="J255" s="19">
        <f t="shared" si="53"/>
        <v>607.6535687449827</v>
      </c>
      <c r="K255" s="5">
        <v>2</v>
      </c>
      <c r="L255" s="2">
        <v>4</v>
      </c>
      <c r="M255" s="19">
        <f t="shared" si="51"/>
        <v>0.12515151515151515</v>
      </c>
      <c r="N255" s="44">
        <f>J255/I255*0.7</f>
        <v>1.3353571650855751</v>
      </c>
      <c r="O255" s="37">
        <f t="shared" si="52"/>
        <v>0.16712197247889168</v>
      </c>
    </row>
    <row r="256" spans="2:17" ht="12.75">
      <c r="B256" s="36"/>
      <c r="C256" s="11"/>
      <c r="D256" s="24" t="s">
        <v>19</v>
      </c>
      <c r="E256" s="25">
        <v>122128</v>
      </c>
      <c r="F256" s="26">
        <v>0</v>
      </c>
      <c r="G256" s="26">
        <v>0</v>
      </c>
      <c r="H256" s="27">
        <f t="shared" si="49"/>
        <v>0</v>
      </c>
      <c r="I256" s="27">
        <f t="shared" si="50"/>
        <v>0</v>
      </c>
      <c r="J256" s="27">
        <f t="shared" si="53"/>
        <v>607.6535687449827</v>
      </c>
      <c r="K256" s="26"/>
      <c r="L256" s="2">
        <v>4</v>
      </c>
      <c r="M256" s="27">
        <v>0</v>
      </c>
      <c r="N256" s="46" t="s">
        <v>146</v>
      </c>
      <c r="O256" s="39">
        <v>0.14055211182516525</v>
      </c>
      <c r="P256" s="33">
        <f aca="true" t="shared" si="54" ref="P256:P269">J256*E256/10000/2</f>
        <v>3710.5757521843625</v>
      </c>
      <c r="Q256" s="33">
        <f aca="true" t="shared" si="55" ref="Q256:Q269">P256/4/4/1650</f>
        <v>0.14055211182516525</v>
      </c>
    </row>
    <row r="257" spans="2:17" ht="12.75">
      <c r="B257" s="36"/>
      <c r="C257" s="11"/>
      <c r="D257" s="54" t="s">
        <v>151</v>
      </c>
      <c r="E257" s="7">
        <v>1002211</v>
      </c>
      <c r="F257" s="5">
        <v>118445</v>
      </c>
      <c r="G257" s="5">
        <v>20738</v>
      </c>
      <c r="H257" s="19">
        <f t="shared" si="49"/>
        <v>206.92249436495908</v>
      </c>
      <c r="I257" s="19">
        <f t="shared" si="50"/>
        <v>1181.83695848479</v>
      </c>
      <c r="J257" s="19">
        <f t="shared" si="53"/>
        <v>607.6535687449827</v>
      </c>
      <c r="K257" s="5">
        <v>4</v>
      </c>
      <c r="L257" s="2">
        <v>4</v>
      </c>
      <c r="M257" s="19">
        <f>G257/L257/1650</f>
        <v>3.142121212121212</v>
      </c>
      <c r="N257" s="45">
        <v>1</v>
      </c>
      <c r="O257" s="38">
        <f>M257*N257</f>
        <v>3.142121212121212</v>
      </c>
      <c r="P257" s="33">
        <f t="shared" si="54"/>
        <v>30449.854539273892</v>
      </c>
      <c r="Q257" s="33">
        <f t="shared" si="55"/>
        <v>1.153403581033102</v>
      </c>
    </row>
    <row r="258" spans="2:17" ht="12.75">
      <c r="B258" s="36"/>
      <c r="C258" s="11"/>
      <c r="D258" s="54" t="s">
        <v>152</v>
      </c>
      <c r="E258" s="7">
        <v>283117</v>
      </c>
      <c r="F258" s="5">
        <v>23585</v>
      </c>
      <c r="G258" s="5">
        <v>5374</v>
      </c>
      <c r="H258" s="19">
        <f t="shared" si="49"/>
        <v>189.81551796607056</v>
      </c>
      <c r="I258" s="19">
        <f t="shared" si="50"/>
        <v>833.0478212187894</v>
      </c>
      <c r="J258" s="19">
        <f t="shared" si="53"/>
        <v>607.6535687449827</v>
      </c>
      <c r="K258" s="5">
        <v>5</v>
      </c>
      <c r="L258" s="2">
        <v>4</v>
      </c>
      <c r="M258" s="19">
        <f>G258/L258/1650</f>
        <v>0.8142424242424242</v>
      </c>
      <c r="N258" s="45">
        <v>1</v>
      </c>
      <c r="O258" s="38">
        <f>M258*N258</f>
        <v>0.8142424242424242</v>
      </c>
      <c r="P258" s="33">
        <f t="shared" si="54"/>
        <v>8601.852771118665</v>
      </c>
      <c r="Q258" s="33">
        <f t="shared" si="55"/>
        <v>0.32582775648176765</v>
      </c>
    </row>
    <row r="259" spans="2:17" ht="12.75">
      <c r="B259" s="36"/>
      <c r="C259" s="11"/>
      <c r="D259" s="54" t="s">
        <v>153</v>
      </c>
      <c r="E259" s="7">
        <v>310748</v>
      </c>
      <c r="F259" s="5">
        <v>18989</v>
      </c>
      <c r="G259" s="5">
        <v>4296</v>
      </c>
      <c r="H259" s="19">
        <f t="shared" si="49"/>
        <v>138.24706836407637</v>
      </c>
      <c r="I259" s="19">
        <f t="shared" si="50"/>
        <v>611.0739248522918</v>
      </c>
      <c r="J259" s="19">
        <f t="shared" si="53"/>
        <v>607.6535687449827</v>
      </c>
      <c r="K259" s="5">
        <v>2</v>
      </c>
      <c r="L259" s="2">
        <v>4</v>
      </c>
      <c r="M259" s="19">
        <f>G259/L259/1650</f>
        <v>0.6509090909090909</v>
      </c>
      <c r="N259" s="45">
        <v>1</v>
      </c>
      <c r="O259" s="38">
        <f>M259*N259</f>
        <v>0.6509090909090909</v>
      </c>
      <c r="P259" s="33">
        <f t="shared" si="54"/>
        <v>9441.356559018295</v>
      </c>
      <c r="Q259" s="33">
        <f t="shared" si="55"/>
        <v>0.3576271423870566</v>
      </c>
    </row>
    <row r="260" spans="2:17" ht="12.75">
      <c r="B260" s="36"/>
      <c r="C260" s="11"/>
      <c r="D260" s="24" t="s">
        <v>17</v>
      </c>
      <c r="E260" s="25">
        <v>50763</v>
      </c>
      <c r="F260" s="26">
        <v>0</v>
      </c>
      <c r="G260" s="26">
        <v>0</v>
      </c>
      <c r="H260" s="27">
        <f t="shared" si="49"/>
        <v>0</v>
      </c>
      <c r="I260" s="27">
        <f t="shared" si="50"/>
        <v>0</v>
      </c>
      <c r="J260" s="27">
        <f t="shared" si="53"/>
        <v>607.6535687449827</v>
      </c>
      <c r="K260" s="26">
        <v>0</v>
      </c>
      <c r="L260" s="2">
        <v>4</v>
      </c>
      <c r="M260" s="27">
        <v>0</v>
      </c>
      <c r="N260" s="46" t="s">
        <v>146</v>
      </c>
      <c r="O260" s="39">
        <v>0.05842105702689689</v>
      </c>
      <c r="P260" s="33">
        <f t="shared" si="54"/>
        <v>1542.315905510078</v>
      </c>
      <c r="Q260" s="33">
        <f t="shared" si="55"/>
        <v>0.05842105702689689</v>
      </c>
    </row>
    <row r="261" spans="2:17" ht="12.75">
      <c r="B261" s="36"/>
      <c r="C261" s="11"/>
      <c r="D261" s="4" t="s">
        <v>10</v>
      </c>
      <c r="E261" s="7">
        <v>117199</v>
      </c>
      <c r="F261" s="5">
        <v>5242</v>
      </c>
      <c r="G261" s="5">
        <v>1238</v>
      </c>
      <c r="H261" s="19">
        <f t="shared" si="49"/>
        <v>105.63230061689946</v>
      </c>
      <c r="I261" s="19">
        <f t="shared" si="50"/>
        <v>447.27344089966635</v>
      </c>
      <c r="J261" s="19">
        <f t="shared" si="53"/>
        <v>607.6535687449827</v>
      </c>
      <c r="K261" s="5">
        <v>1</v>
      </c>
      <c r="L261" s="2">
        <v>4</v>
      </c>
      <c r="M261" s="19">
        <f>G261/L261/1650</f>
        <v>0.18757575757575756</v>
      </c>
      <c r="N261" s="45">
        <v>1</v>
      </c>
      <c r="O261" s="38">
        <f>M261*N261</f>
        <v>0.18757575757575756</v>
      </c>
      <c r="P261" s="33">
        <f t="shared" si="54"/>
        <v>3560.8195301671617</v>
      </c>
      <c r="Q261" s="33">
        <f t="shared" si="55"/>
        <v>0.13487952765784703</v>
      </c>
    </row>
    <row r="262" spans="2:17" ht="12.75">
      <c r="B262" s="36"/>
      <c r="C262" s="11"/>
      <c r="D262" s="4" t="s">
        <v>27</v>
      </c>
      <c r="E262" s="7">
        <v>182165</v>
      </c>
      <c r="F262" s="5">
        <v>3936</v>
      </c>
      <c r="G262" s="5">
        <v>984</v>
      </c>
      <c r="H262" s="19">
        <f t="shared" si="49"/>
        <v>54.01696264375703</v>
      </c>
      <c r="I262" s="19">
        <f t="shared" si="50"/>
        <v>216.06785057502813</v>
      </c>
      <c r="J262" s="19">
        <f t="shared" si="53"/>
        <v>607.6535687449827</v>
      </c>
      <c r="K262" s="5">
        <v>1</v>
      </c>
      <c r="L262" s="2">
        <v>4</v>
      </c>
      <c r="M262" s="19">
        <f>G262/L262/1650</f>
        <v>0.14909090909090908</v>
      </c>
      <c r="N262" s="44">
        <f>J262/I262*0.7</f>
        <v>1.9686292846875215</v>
      </c>
      <c r="O262" s="37">
        <f>M262*N262</f>
        <v>0.29350472971704866</v>
      </c>
      <c r="P262" s="33">
        <f t="shared" si="54"/>
        <v>5534.660617521489</v>
      </c>
      <c r="Q262" s="33">
        <f t="shared" si="55"/>
        <v>0.20964623551217762</v>
      </c>
    </row>
    <row r="263" spans="2:17" ht="12.75">
      <c r="B263" s="36"/>
      <c r="C263" s="11"/>
      <c r="D263" s="24" t="s">
        <v>14</v>
      </c>
      <c r="E263" s="25">
        <v>114138</v>
      </c>
      <c r="F263" s="26">
        <v>0</v>
      </c>
      <c r="G263" s="26">
        <v>0</v>
      </c>
      <c r="H263" s="27">
        <f t="shared" si="49"/>
        <v>0</v>
      </c>
      <c r="I263" s="27">
        <f t="shared" si="50"/>
        <v>0</v>
      </c>
      <c r="J263" s="27">
        <f t="shared" si="53"/>
        <v>607.6535687449827</v>
      </c>
      <c r="K263" s="26">
        <v>1</v>
      </c>
      <c r="L263" s="2">
        <v>4</v>
      </c>
      <c r="M263" s="27">
        <f>G263/L263/1650</f>
        <v>0</v>
      </c>
      <c r="N263" s="46" t="s">
        <v>146</v>
      </c>
      <c r="O263" s="39">
        <v>0.13135674816177056</v>
      </c>
      <c r="P263" s="33">
        <f t="shared" si="54"/>
        <v>3467.8181514707426</v>
      </c>
      <c r="Q263" s="33">
        <f t="shared" si="55"/>
        <v>0.13135674816177056</v>
      </c>
    </row>
    <row r="264" spans="2:17" ht="12.75">
      <c r="B264" s="36"/>
      <c r="C264" s="11"/>
      <c r="D264" s="4" t="s">
        <v>15</v>
      </c>
      <c r="E264" s="7">
        <v>153239</v>
      </c>
      <c r="F264" s="5">
        <v>6307</v>
      </c>
      <c r="G264" s="5">
        <v>1577</v>
      </c>
      <c r="H264" s="19">
        <f t="shared" si="49"/>
        <v>102.91113880931094</v>
      </c>
      <c r="I264" s="19">
        <f t="shared" si="50"/>
        <v>411.5792976983666</v>
      </c>
      <c r="J264" s="19">
        <f t="shared" si="53"/>
        <v>607.6535687449827</v>
      </c>
      <c r="K264" s="5">
        <v>1</v>
      </c>
      <c r="L264" s="2">
        <v>4</v>
      </c>
      <c r="M264" s="19">
        <f>G264/L264/1650</f>
        <v>0.23893939393939395</v>
      </c>
      <c r="N264" s="45">
        <v>1</v>
      </c>
      <c r="O264" s="38">
        <f>M264*N264</f>
        <v>0.23893939393939395</v>
      </c>
      <c r="P264" s="33">
        <f t="shared" si="54"/>
        <v>4655.811261045621</v>
      </c>
      <c r="Q264" s="33">
        <f t="shared" si="55"/>
        <v>0.17635648716081898</v>
      </c>
    </row>
    <row r="265" spans="2:17" ht="12.75">
      <c r="B265" s="36"/>
      <c r="C265" s="11"/>
      <c r="D265" s="24" t="s">
        <v>23</v>
      </c>
      <c r="E265" s="25">
        <v>43470</v>
      </c>
      <c r="F265" s="26">
        <v>0</v>
      </c>
      <c r="G265" s="26">
        <v>0</v>
      </c>
      <c r="H265" s="27">
        <f t="shared" si="49"/>
        <v>0</v>
      </c>
      <c r="I265" s="27">
        <f t="shared" si="50"/>
        <v>0</v>
      </c>
      <c r="J265" s="27">
        <f t="shared" si="53"/>
        <v>607.6535687449827</v>
      </c>
      <c r="K265" s="26">
        <v>0</v>
      </c>
      <c r="L265" s="2">
        <v>4</v>
      </c>
      <c r="M265" s="27">
        <v>0</v>
      </c>
      <c r="N265" s="46" t="s">
        <v>146</v>
      </c>
      <c r="O265" s="39">
        <v>0.05002784210860682</v>
      </c>
      <c r="P265" s="33">
        <f t="shared" si="54"/>
        <v>1320.73503166722</v>
      </c>
      <c r="Q265" s="33">
        <f t="shared" si="55"/>
        <v>0.05002784210860682</v>
      </c>
    </row>
    <row r="266" spans="2:17" ht="12.75">
      <c r="B266" s="36"/>
      <c r="C266" s="11"/>
      <c r="D266" s="4" t="s">
        <v>25</v>
      </c>
      <c r="E266" s="7">
        <v>82081</v>
      </c>
      <c r="F266" s="5">
        <v>2126</v>
      </c>
      <c r="G266" s="5">
        <v>490</v>
      </c>
      <c r="H266" s="19">
        <f t="shared" si="49"/>
        <v>59.69712844629086</v>
      </c>
      <c r="I266" s="19">
        <f t="shared" si="50"/>
        <v>259.0124389322742</v>
      </c>
      <c r="J266" s="19">
        <f t="shared" si="53"/>
        <v>607.6535687449827</v>
      </c>
      <c r="K266" s="5">
        <v>1</v>
      </c>
      <c r="L266" s="2">
        <v>4</v>
      </c>
      <c r="M266" s="19">
        <f>G266/L266/1650</f>
        <v>0.07424242424242425</v>
      </c>
      <c r="N266" s="44">
        <f>J266/I266*0.7</f>
        <v>1.6422280716514508</v>
      </c>
      <c r="O266" s="37">
        <f>M266*N266</f>
        <v>0.12192299319836529</v>
      </c>
      <c r="P266" s="33">
        <f t="shared" si="54"/>
        <v>2493.8406288078463</v>
      </c>
      <c r="Q266" s="33">
        <f t="shared" si="55"/>
        <v>0.0944636601821154</v>
      </c>
    </row>
    <row r="267" spans="2:17" ht="12.75">
      <c r="B267" s="36"/>
      <c r="C267" s="11"/>
      <c r="D267" s="4" t="s">
        <v>16</v>
      </c>
      <c r="E267" s="7">
        <v>65196</v>
      </c>
      <c r="F267" s="5">
        <v>682</v>
      </c>
      <c r="G267" s="5">
        <v>170</v>
      </c>
      <c r="H267" s="19">
        <f t="shared" si="49"/>
        <v>26.07521933860973</v>
      </c>
      <c r="I267" s="19">
        <f t="shared" si="50"/>
        <v>104.6076446407755</v>
      </c>
      <c r="J267" s="19">
        <f t="shared" si="53"/>
        <v>607.6535687449827</v>
      </c>
      <c r="K267" s="5">
        <v>1</v>
      </c>
      <c r="L267" s="2">
        <v>4</v>
      </c>
      <c r="M267" s="19">
        <f>G267/L267/1650</f>
        <v>0.025757575757575757</v>
      </c>
      <c r="N267" s="44">
        <f>J267/I267*0.7</f>
        <v>4.066218100810635</v>
      </c>
      <c r="O267" s="37">
        <f>M267*N267</f>
        <v>0.10473592077845574</v>
      </c>
      <c r="P267" s="33">
        <f t="shared" si="54"/>
        <v>1980.8291033948947</v>
      </c>
      <c r="Q267" s="33">
        <f t="shared" si="55"/>
        <v>0.0750314054316248</v>
      </c>
    </row>
    <row r="268" spans="2:17" ht="12.75">
      <c r="B268" s="36"/>
      <c r="C268" s="11"/>
      <c r="D268" s="24" t="s">
        <v>20</v>
      </c>
      <c r="E268" s="25">
        <v>154440</v>
      </c>
      <c r="F268" s="26">
        <v>0</v>
      </c>
      <c r="G268" s="26">
        <v>0</v>
      </c>
      <c r="H268" s="27">
        <f t="shared" si="49"/>
        <v>0</v>
      </c>
      <c r="I268" s="27">
        <f t="shared" si="50"/>
        <v>0</v>
      </c>
      <c r="J268" s="27">
        <f t="shared" si="53"/>
        <v>607.6535687449827</v>
      </c>
      <c r="K268" s="26">
        <v>0</v>
      </c>
      <c r="L268" s="2">
        <v>4</v>
      </c>
      <c r="M268" s="27">
        <v>0</v>
      </c>
      <c r="N268" s="46" t="s">
        <v>146</v>
      </c>
      <c r="O268" s="39">
        <v>0.17773866885790746</v>
      </c>
      <c r="P268" s="33">
        <f t="shared" si="54"/>
        <v>4692.300857848757</v>
      </c>
      <c r="Q268" s="33">
        <f t="shared" si="55"/>
        <v>0.17773866885790746</v>
      </c>
    </row>
    <row r="269" spans="2:17" ht="12.75">
      <c r="B269" s="36"/>
      <c r="C269" s="11"/>
      <c r="D269" s="24" t="s">
        <v>22</v>
      </c>
      <c r="E269" s="25">
        <v>105943</v>
      </c>
      <c r="F269" s="26">
        <v>0</v>
      </c>
      <c r="G269" s="26">
        <v>0</v>
      </c>
      <c r="H269" s="27">
        <f t="shared" si="49"/>
        <v>0</v>
      </c>
      <c r="I269" s="27">
        <f t="shared" si="50"/>
        <v>0</v>
      </c>
      <c r="J269" s="27">
        <f t="shared" si="53"/>
        <v>607.6535687449827</v>
      </c>
      <c r="K269" s="26">
        <v>0</v>
      </c>
      <c r="L269" s="2">
        <v>4</v>
      </c>
      <c r="M269" s="27">
        <v>0</v>
      </c>
      <c r="N269" s="46" t="s">
        <v>146</v>
      </c>
      <c r="O269" s="39">
        <v>0.12192545839687446</v>
      </c>
      <c r="P269" s="33">
        <f t="shared" si="54"/>
        <v>3218.8321016774858</v>
      </c>
      <c r="Q269" s="33">
        <f t="shared" si="55"/>
        <v>0.12192545839687446</v>
      </c>
    </row>
    <row r="270" spans="2:15" ht="22.5">
      <c r="B270" s="36"/>
      <c r="C270" s="11" t="s">
        <v>35</v>
      </c>
      <c r="D270" s="4" t="s">
        <v>99</v>
      </c>
      <c r="E270" s="7">
        <v>3271206</v>
      </c>
      <c r="F270" s="5">
        <v>30386</v>
      </c>
      <c r="G270" s="5">
        <v>7212</v>
      </c>
      <c r="H270" s="19">
        <f t="shared" si="49"/>
        <v>22.046914807566385</v>
      </c>
      <c r="I270" s="19">
        <f t="shared" si="50"/>
        <v>92.88928914901722</v>
      </c>
      <c r="J270" s="19">
        <f>SUM($F$270)*10000/$E$7</f>
        <v>92.88928914901722</v>
      </c>
      <c r="K270" s="5">
        <v>4</v>
      </c>
      <c r="L270" s="2">
        <v>4</v>
      </c>
      <c r="M270" s="19">
        <f aca="true" t="shared" si="56" ref="M270:M298">G270/L270/1650</f>
        <v>1.0927272727272728</v>
      </c>
      <c r="N270" s="44">
        <v>1.03</v>
      </c>
      <c r="O270" s="37">
        <f aca="true" t="shared" si="57" ref="O270:O298">M270*N270</f>
        <v>1.125509090909091</v>
      </c>
    </row>
    <row r="271" spans="2:15" s="23" customFormat="1" ht="25.5">
      <c r="B271" s="57"/>
      <c r="C271" s="22" t="s">
        <v>52</v>
      </c>
      <c r="D271" s="6" t="s">
        <v>33</v>
      </c>
      <c r="E271" s="17">
        <v>841363</v>
      </c>
      <c r="F271" s="18">
        <v>19146</v>
      </c>
      <c r="G271" s="18">
        <v>3854</v>
      </c>
      <c r="H271" s="19">
        <f t="shared" si="49"/>
        <v>45.806625677620715</v>
      </c>
      <c r="I271" s="19">
        <f t="shared" si="50"/>
        <v>227.5593293263431</v>
      </c>
      <c r="J271" s="19">
        <f>SUM($F$271:$F$273)*10000/$E$7</f>
        <v>293.30772809783304</v>
      </c>
      <c r="K271" s="18">
        <v>7</v>
      </c>
      <c r="L271" s="2">
        <v>4</v>
      </c>
      <c r="M271" s="19">
        <f t="shared" si="56"/>
        <v>0.583939393939394</v>
      </c>
      <c r="N271" s="45">
        <v>1</v>
      </c>
      <c r="O271" s="38">
        <f t="shared" si="57"/>
        <v>0.583939393939394</v>
      </c>
    </row>
    <row r="272" spans="2:15" s="23" customFormat="1" ht="38.25">
      <c r="B272" s="57"/>
      <c r="C272" s="22"/>
      <c r="D272" s="6" t="s">
        <v>32</v>
      </c>
      <c r="E272" s="17">
        <v>1869496</v>
      </c>
      <c r="F272" s="18">
        <v>65871</v>
      </c>
      <c r="G272" s="18">
        <v>13089</v>
      </c>
      <c r="H272" s="19">
        <f t="shared" si="49"/>
        <v>70.01352236110695</v>
      </c>
      <c r="I272" s="19">
        <f t="shared" si="50"/>
        <v>352.3463008211839</v>
      </c>
      <c r="J272" s="19">
        <f>SUM($F$271:$F$273)*10000/$E$7</f>
        <v>293.30772809783304</v>
      </c>
      <c r="K272" s="18">
        <v>10</v>
      </c>
      <c r="L272" s="20">
        <v>4</v>
      </c>
      <c r="M272" s="19">
        <f t="shared" si="56"/>
        <v>1.9831818181818182</v>
      </c>
      <c r="N272" s="45">
        <v>1</v>
      </c>
      <c r="O272" s="38">
        <f t="shared" si="57"/>
        <v>1.9831818181818182</v>
      </c>
    </row>
    <row r="273" spans="2:15" s="23" customFormat="1" ht="25.5">
      <c r="B273" s="57"/>
      <c r="C273" s="22"/>
      <c r="D273" s="6" t="s">
        <v>132</v>
      </c>
      <c r="E273" s="17">
        <v>560347</v>
      </c>
      <c r="F273" s="31">
        <v>10930</v>
      </c>
      <c r="G273" s="31">
        <v>2325</v>
      </c>
      <c r="H273" s="19">
        <f t="shared" si="49"/>
        <v>41.49214683044613</v>
      </c>
      <c r="I273" s="19">
        <f t="shared" si="50"/>
        <v>195.05770531474246</v>
      </c>
      <c r="J273" s="19">
        <f>SUM($F$271:$F$273)*10000/$E$7</f>
        <v>293.30772809783304</v>
      </c>
      <c r="K273" s="31">
        <v>6</v>
      </c>
      <c r="L273" s="32">
        <v>4</v>
      </c>
      <c r="M273" s="19">
        <f t="shared" si="56"/>
        <v>0.3522727272727273</v>
      </c>
      <c r="N273" s="44">
        <f>J273/I273*0.7</f>
        <v>1.0525880499680285</v>
      </c>
      <c r="O273" s="37">
        <f t="shared" si="57"/>
        <v>0.37079806305691915</v>
      </c>
    </row>
    <row r="274" spans="2:15" ht="22.5">
      <c r="B274" s="36"/>
      <c r="C274" s="11" t="s">
        <v>64</v>
      </c>
      <c r="D274" s="4" t="s">
        <v>99</v>
      </c>
      <c r="E274" s="7">
        <v>3271206</v>
      </c>
      <c r="F274" s="5">
        <v>82848</v>
      </c>
      <c r="G274" s="5">
        <v>20124</v>
      </c>
      <c r="H274" s="19">
        <f t="shared" si="49"/>
        <v>61.51859589399139</v>
      </c>
      <c r="I274" s="19">
        <f t="shared" si="50"/>
        <v>253.26439239839985</v>
      </c>
      <c r="J274" s="19">
        <f>SUM($F$274)*10000/$E$7</f>
        <v>253.26439239839985</v>
      </c>
      <c r="K274" s="5">
        <v>4</v>
      </c>
      <c r="L274" s="2">
        <v>4</v>
      </c>
      <c r="M274" s="19">
        <f t="shared" si="56"/>
        <v>3.0490909090909093</v>
      </c>
      <c r="N274" s="44">
        <v>1.03</v>
      </c>
      <c r="O274" s="37">
        <f t="shared" si="57"/>
        <v>3.1405636363636367</v>
      </c>
    </row>
    <row r="275" spans="2:15" ht="22.5">
      <c r="B275" s="36"/>
      <c r="C275" s="11" t="s">
        <v>65</v>
      </c>
      <c r="D275" s="4" t="s">
        <v>99</v>
      </c>
      <c r="E275" s="7">
        <v>3271206</v>
      </c>
      <c r="F275" s="5">
        <v>14071</v>
      </c>
      <c r="G275" s="5">
        <v>3470</v>
      </c>
      <c r="H275" s="19">
        <f t="shared" si="49"/>
        <v>10.607708594322705</v>
      </c>
      <c r="I275" s="19">
        <f t="shared" si="50"/>
        <v>43.014716896459596</v>
      </c>
      <c r="J275" s="19">
        <f>SUM($F$275)*10000/$E$7</f>
        <v>43.014716896459596</v>
      </c>
      <c r="K275" s="5">
        <v>1</v>
      </c>
      <c r="L275" s="2">
        <v>4</v>
      </c>
      <c r="M275" s="19">
        <f t="shared" si="56"/>
        <v>0.5257575757575758</v>
      </c>
      <c r="N275" s="44">
        <v>1.03</v>
      </c>
      <c r="O275" s="37">
        <f t="shared" si="57"/>
        <v>0.541530303030303</v>
      </c>
    </row>
    <row r="276" spans="2:15" ht="22.5">
      <c r="B276" s="36"/>
      <c r="C276" s="11" t="s">
        <v>40</v>
      </c>
      <c r="D276" s="4" t="s">
        <v>21</v>
      </c>
      <c r="E276" s="7">
        <v>100726</v>
      </c>
      <c r="F276" s="5">
        <v>55421</v>
      </c>
      <c r="G276" s="5">
        <v>11299</v>
      </c>
      <c r="H276" s="19">
        <f t="shared" si="49"/>
        <v>1121.7560510692374</v>
      </c>
      <c r="I276" s="19">
        <f t="shared" si="50"/>
        <v>5502.1543593511105</v>
      </c>
      <c r="J276" s="19">
        <f aca="true" t="shared" si="58" ref="J276:J294">SUM($F$276:$F$294)*10000/$E$7</f>
        <v>6736.668372459576</v>
      </c>
      <c r="K276" s="5">
        <v>4</v>
      </c>
      <c r="L276" s="2">
        <v>4</v>
      </c>
      <c r="M276" s="19">
        <f t="shared" si="56"/>
        <v>1.711969696969697</v>
      </c>
      <c r="N276" s="45">
        <v>1</v>
      </c>
      <c r="O276" s="38">
        <f t="shared" si="57"/>
        <v>1.711969696969697</v>
      </c>
    </row>
    <row r="277" spans="2:15" ht="12.75">
      <c r="B277" s="36"/>
      <c r="C277" s="11"/>
      <c r="D277" s="4" t="s">
        <v>12</v>
      </c>
      <c r="E277" s="7">
        <v>90268</v>
      </c>
      <c r="F277" s="5">
        <v>83179</v>
      </c>
      <c r="G277" s="5">
        <v>13819</v>
      </c>
      <c r="H277" s="19">
        <f t="shared" si="49"/>
        <v>1530.8858067089113</v>
      </c>
      <c r="I277" s="19">
        <f t="shared" si="50"/>
        <v>9214.671865999026</v>
      </c>
      <c r="J277" s="19">
        <f t="shared" si="58"/>
        <v>6736.668372459576</v>
      </c>
      <c r="K277" s="5">
        <v>2</v>
      </c>
      <c r="L277" s="2">
        <v>4</v>
      </c>
      <c r="M277" s="19">
        <f t="shared" si="56"/>
        <v>2.0937878787878788</v>
      </c>
      <c r="N277" s="45">
        <v>1</v>
      </c>
      <c r="O277" s="38">
        <f t="shared" si="57"/>
        <v>2.0937878787878788</v>
      </c>
    </row>
    <row r="278" spans="2:15" ht="12.75">
      <c r="B278" s="36"/>
      <c r="C278" s="11"/>
      <c r="D278" s="4" t="s">
        <v>13</v>
      </c>
      <c r="E278" s="7">
        <v>128093</v>
      </c>
      <c r="F278" s="5">
        <v>161285</v>
      </c>
      <c r="G278" s="5">
        <v>33778</v>
      </c>
      <c r="H278" s="19">
        <f t="shared" si="49"/>
        <v>2636.9903117266363</v>
      </c>
      <c r="I278" s="19">
        <f t="shared" si="50"/>
        <v>12591.24230051603</v>
      </c>
      <c r="J278" s="19">
        <f t="shared" si="58"/>
        <v>6736.668372459576</v>
      </c>
      <c r="K278" s="5">
        <v>11</v>
      </c>
      <c r="L278" s="2">
        <v>4</v>
      </c>
      <c r="M278" s="19">
        <f t="shared" si="56"/>
        <v>5.117878787878788</v>
      </c>
      <c r="N278" s="45">
        <v>1</v>
      </c>
      <c r="O278" s="38">
        <f t="shared" si="57"/>
        <v>5.117878787878788</v>
      </c>
    </row>
    <row r="279" spans="2:15" ht="12.75">
      <c r="B279" s="36"/>
      <c r="C279" s="11"/>
      <c r="D279" s="4" t="s">
        <v>29</v>
      </c>
      <c r="E279" s="7">
        <v>58605</v>
      </c>
      <c r="F279" s="5">
        <v>34711</v>
      </c>
      <c r="G279" s="5">
        <v>7591</v>
      </c>
      <c r="H279" s="19">
        <f t="shared" si="49"/>
        <v>1295.2819725279412</v>
      </c>
      <c r="I279" s="19">
        <f t="shared" si="50"/>
        <v>5922.873474959474</v>
      </c>
      <c r="J279" s="19">
        <f t="shared" si="58"/>
        <v>6736.668372459576</v>
      </c>
      <c r="K279" s="5">
        <v>1</v>
      </c>
      <c r="L279" s="2">
        <v>4</v>
      </c>
      <c r="M279" s="19">
        <f t="shared" si="56"/>
        <v>1.1501515151515151</v>
      </c>
      <c r="N279" s="45">
        <v>1</v>
      </c>
      <c r="O279" s="38">
        <f t="shared" si="57"/>
        <v>1.1501515151515151</v>
      </c>
    </row>
    <row r="280" spans="2:15" ht="12.75">
      <c r="B280" s="36"/>
      <c r="C280" s="11"/>
      <c r="D280" s="4" t="s">
        <v>24</v>
      </c>
      <c r="E280" s="7">
        <v>106676</v>
      </c>
      <c r="F280" s="5">
        <v>47911</v>
      </c>
      <c r="G280" s="5">
        <v>9631</v>
      </c>
      <c r="H280" s="19">
        <f t="shared" si="49"/>
        <v>902.8272526153961</v>
      </c>
      <c r="I280" s="19">
        <f t="shared" si="50"/>
        <v>4491.263264464359</v>
      </c>
      <c r="J280" s="19">
        <f t="shared" si="58"/>
        <v>6736.668372459576</v>
      </c>
      <c r="K280" s="5">
        <v>7</v>
      </c>
      <c r="L280" s="2">
        <v>4</v>
      </c>
      <c r="M280" s="19">
        <f t="shared" si="56"/>
        <v>1.4592424242424242</v>
      </c>
      <c r="N280" s="44">
        <f>J280/I280*0.7</f>
        <v>1.0499646943506677</v>
      </c>
      <c r="O280" s="37">
        <f t="shared" si="57"/>
        <v>1.5321530259532243</v>
      </c>
    </row>
    <row r="281" spans="2:15" ht="12.75">
      <c r="B281" s="36"/>
      <c r="C281" s="11"/>
      <c r="D281" s="4" t="s">
        <v>19</v>
      </c>
      <c r="E281" s="7">
        <v>122128</v>
      </c>
      <c r="F281" s="5">
        <v>52056</v>
      </c>
      <c r="G281" s="5">
        <v>10978</v>
      </c>
      <c r="H281" s="19">
        <f t="shared" si="49"/>
        <v>898.8929647582864</v>
      </c>
      <c r="I281" s="19">
        <f t="shared" si="50"/>
        <v>4262.413205816848</v>
      </c>
      <c r="J281" s="19">
        <f t="shared" si="58"/>
        <v>6736.668372459576</v>
      </c>
      <c r="K281" s="5">
        <v>10</v>
      </c>
      <c r="L281" s="2">
        <v>4</v>
      </c>
      <c r="M281" s="19">
        <f t="shared" si="56"/>
        <v>1.6633333333333333</v>
      </c>
      <c r="N281" s="44">
        <f>J281/I281*0.7</f>
        <v>1.1063375681846859</v>
      </c>
      <c r="O281" s="37">
        <f t="shared" si="57"/>
        <v>1.8402081550805276</v>
      </c>
    </row>
    <row r="282" spans="2:15" ht="12.75">
      <c r="B282" s="36"/>
      <c r="C282" s="11"/>
      <c r="D282" s="54" t="s">
        <v>151</v>
      </c>
      <c r="E282" s="7">
        <v>1002211</v>
      </c>
      <c r="F282" s="5">
        <v>836655</v>
      </c>
      <c r="G282" s="5">
        <v>175423</v>
      </c>
      <c r="H282" s="19">
        <f t="shared" si="49"/>
        <v>1750.3599541413935</v>
      </c>
      <c r="I282" s="19">
        <f t="shared" si="50"/>
        <v>8348.09236777485</v>
      </c>
      <c r="J282" s="19">
        <f t="shared" si="58"/>
        <v>6736.668372459576</v>
      </c>
      <c r="K282" s="5">
        <v>64</v>
      </c>
      <c r="L282" s="2">
        <v>4</v>
      </c>
      <c r="M282" s="19">
        <f t="shared" si="56"/>
        <v>26.579242424242423</v>
      </c>
      <c r="N282" s="45">
        <v>1</v>
      </c>
      <c r="O282" s="38">
        <f t="shared" si="57"/>
        <v>26.579242424242423</v>
      </c>
    </row>
    <row r="283" spans="2:15" ht="12.75">
      <c r="B283" s="36"/>
      <c r="C283" s="11"/>
      <c r="D283" s="54" t="s">
        <v>152</v>
      </c>
      <c r="E283" s="7">
        <v>283117</v>
      </c>
      <c r="F283" s="5">
        <v>162427</v>
      </c>
      <c r="G283" s="5">
        <v>35265</v>
      </c>
      <c r="H283" s="19">
        <f t="shared" si="49"/>
        <v>1245.5981096154594</v>
      </c>
      <c r="I283" s="19">
        <f t="shared" si="50"/>
        <v>5737.0980901888615</v>
      </c>
      <c r="J283" s="19">
        <f t="shared" si="58"/>
        <v>6736.668372459576</v>
      </c>
      <c r="K283" s="5">
        <v>18</v>
      </c>
      <c r="L283" s="2">
        <v>4</v>
      </c>
      <c r="M283" s="19">
        <f t="shared" si="56"/>
        <v>5.343181818181818</v>
      </c>
      <c r="N283" s="45">
        <v>1</v>
      </c>
      <c r="O283" s="38">
        <f t="shared" si="57"/>
        <v>5.343181818181818</v>
      </c>
    </row>
    <row r="284" spans="2:15" ht="12.75">
      <c r="B284" s="36"/>
      <c r="C284" s="11"/>
      <c r="D284" s="54" t="s">
        <v>153</v>
      </c>
      <c r="E284" s="7">
        <v>310748</v>
      </c>
      <c r="F284" s="5">
        <v>186408</v>
      </c>
      <c r="G284" s="5">
        <v>42845</v>
      </c>
      <c r="H284" s="19">
        <f t="shared" si="49"/>
        <v>1378.7699357678891</v>
      </c>
      <c r="I284" s="19">
        <f t="shared" si="50"/>
        <v>5998.687039015536</v>
      </c>
      <c r="J284" s="19">
        <f t="shared" si="58"/>
        <v>6736.668372459576</v>
      </c>
      <c r="K284" s="5">
        <v>19</v>
      </c>
      <c r="L284" s="2">
        <v>4</v>
      </c>
      <c r="M284" s="19">
        <f t="shared" si="56"/>
        <v>6.491666666666666</v>
      </c>
      <c r="N284" s="45">
        <v>1</v>
      </c>
      <c r="O284" s="38">
        <f t="shared" si="57"/>
        <v>6.491666666666666</v>
      </c>
    </row>
    <row r="285" spans="2:15" ht="12.75">
      <c r="B285" s="36"/>
      <c r="C285" s="11"/>
      <c r="D285" s="4" t="s">
        <v>17</v>
      </c>
      <c r="E285" s="7">
        <v>50763</v>
      </c>
      <c r="F285" s="5">
        <v>18732</v>
      </c>
      <c r="G285" s="5">
        <v>4291</v>
      </c>
      <c r="H285" s="19">
        <f t="shared" si="49"/>
        <v>845.3007111478832</v>
      </c>
      <c r="I285" s="19">
        <f t="shared" si="50"/>
        <v>3690.089238224691</v>
      </c>
      <c r="J285" s="19">
        <f t="shared" si="58"/>
        <v>6736.668372459576</v>
      </c>
      <c r="K285" s="5">
        <v>2</v>
      </c>
      <c r="L285" s="2">
        <v>4</v>
      </c>
      <c r="M285" s="19">
        <f t="shared" si="56"/>
        <v>0.6501515151515151</v>
      </c>
      <c r="N285" s="44">
        <f>J285/I285*0.7</f>
        <v>1.277927864690454</v>
      </c>
      <c r="O285" s="37">
        <f t="shared" si="57"/>
        <v>0.8308467374828391</v>
      </c>
    </row>
    <row r="286" spans="2:15" ht="12.75">
      <c r="B286" s="36"/>
      <c r="C286" s="11"/>
      <c r="D286" s="4" t="s">
        <v>10</v>
      </c>
      <c r="E286" s="7">
        <v>117199</v>
      </c>
      <c r="F286" s="5">
        <v>57367</v>
      </c>
      <c r="G286" s="5">
        <v>12713</v>
      </c>
      <c r="H286" s="19">
        <f t="shared" si="49"/>
        <v>1084.7362178858182</v>
      </c>
      <c r="I286" s="19">
        <f t="shared" si="50"/>
        <v>4894.836986663709</v>
      </c>
      <c r="J286" s="19">
        <f t="shared" si="58"/>
        <v>6736.668372459576</v>
      </c>
      <c r="K286" s="5">
        <v>6</v>
      </c>
      <c r="L286" s="2">
        <v>4</v>
      </c>
      <c r="M286" s="19">
        <f t="shared" si="56"/>
        <v>1.9262121212121213</v>
      </c>
      <c r="N286" s="45">
        <v>1</v>
      </c>
      <c r="O286" s="38">
        <f t="shared" si="57"/>
        <v>1.9262121212121213</v>
      </c>
    </row>
    <row r="287" spans="2:15" ht="12.75">
      <c r="B287" s="36"/>
      <c r="C287" s="11"/>
      <c r="D287" s="4" t="s">
        <v>27</v>
      </c>
      <c r="E287" s="7">
        <v>182165</v>
      </c>
      <c r="F287" s="5">
        <v>65254</v>
      </c>
      <c r="G287" s="5">
        <v>14760</v>
      </c>
      <c r="H287" s="19">
        <f t="shared" si="49"/>
        <v>810.2544396563555</v>
      </c>
      <c r="I287" s="19">
        <f t="shared" si="50"/>
        <v>3582.137073532237</v>
      </c>
      <c r="J287" s="19">
        <f t="shared" si="58"/>
        <v>6736.668372459576</v>
      </c>
      <c r="K287" s="5">
        <v>4</v>
      </c>
      <c r="L287" s="2">
        <v>4</v>
      </c>
      <c r="M287" s="19">
        <f t="shared" si="56"/>
        <v>2.2363636363636363</v>
      </c>
      <c r="N287" s="44">
        <f>J287/I287*0.7</f>
        <v>1.3164398134189</v>
      </c>
      <c r="O287" s="37">
        <f t="shared" si="57"/>
        <v>2.944038128191358</v>
      </c>
    </row>
    <row r="288" spans="2:15" ht="12.75">
      <c r="B288" s="36"/>
      <c r="C288" s="11"/>
      <c r="D288" s="4" t="s">
        <v>14</v>
      </c>
      <c r="E288" s="7">
        <v>114138</v>
      </c>
      <c r="F288" s="5">
        <v>101256</v>
      </c>
      <c r="G288" s="5">
        <v>22632</v>
      </c>
      <c r="H288" s="19">
        <f t="shared" si="49"/>
        <v>1982.8628502339272</v>
      </c>
      <c r="I288" s="19">
        <f t="shared" si="50"/>
        <v>8871.36624086632</v>
      </c>
      <c r="J288" s="19">
        <f t="shared" si="58"/>
        <v>6736.668372459576</v>
      </c>
      <c r="K288" s="5">
        <v>3</v>
      </c>
      <c r="L288" s="2">
        <v>4</v>
      </c>
      <c r="M288" s="19">
        <f t="shared" si="56"/>
        <v>3.429090909090909</v>
      </c>
      <c r="N288" s="45">
        <v>1</v>
      </c>
      <c r="O288" s="38">
        <f t="shared" si="57"/>
        <v>3.429090909090909</v>
      </c>
    </row>
    <row r="289" spans="2:15" ht="12.75">
      <c r="B289" s="36"/>
      <c r="C289" s="11"/>
      <c r="D289" s="4" t="s">
        <v>15</v>
      </c>
      <c r="E289" s="7">
        <v>153239</v>
      </c>
      <c r="F289" s="5">
        <v>110882</v>
      </c>
      <c r="G289" s="5">
        <v>20786</v>
      </c>
      <c r="H289" s="19">
        <f t="shared" si="49"/>
        <v>1356.4432031010383</v>
      </c>
      <c r="I289" s="19">
        <f t="shared" si="50"/>
        <v>7235.886425779338</v>
      </c>
      <c r="J289" s="19">
        <f t="shared" si="58"/>
        <v>6736.668372459576</v>
      </c>
      <c r="K289" s="5">
        <v>7</v>
      </c>
      <c r="L289" s="2">
        <v>4</v>
      </c>
      <c r="M289" s="19">
        <f t="shared" si="56"/>
        <v>3.1493939393939394</v>
      </c>
      <c r="N289" s="45">
        <v>1</v>
      </c>
      <c r="O289" s="38">
        <f t="shared" si="57"/>
        <v>3.1493939393939394</v>
      </c>
    </row>
    <row r="290" spans="2:15" ht="12.75">
      <c r="B290" s="36"/>
      <c r="C290" s="11"/>
      <c r="D290" s="4" t="s">
        <v>23</v>
      </c>
      <c r="E290" s="7">
        <v>43470</v>
      </c>
      <c r="F290" s="5">
        <v>27014</v>
      </c>
      <c r="G290" s="5">
        <v>5938</v>
      </c>
      <c r="H290" s="19">
        <f t="shared" si="49"/>
        <v>1365.9995399125835</v>
      </c>
      <c r="I290" s="19">
        <f t="shared" si="50"/>
        <v>6214.400736139866</v>
      </c>
      <c r="J290" s="19">
        <f t="shared" si="58"/>
        <v>6736.668372459576</v>
      </c>
      <c r="K290" s="5">
        <v>2</v>
      </c>
      <c r="L290" s="2">
        <v>4</v>
      </c>
      <c r="M290" s="19">
        <f t="shared" si="56"/>
        <v>0.8996969696969697</v>
      </c>
      <c r="N290" s="45">
        <v>1</v>
      </c>
      <c r="O290" s="38">
        <f t="shared" si="57"/>
        <v>0.8996969696969697</v>
      </c>
    </row>
    <row r="291" spans="2:15" ht="12.75">
      <c r="B291" s="36"/>
      <c r="C291" s="11"/>
      <c r="D291" s="4" t="s">
        <v>25</v>
      </c>
      <c r="E291" s="7">
        <v>82081</v>
      </c>
      <c r="F291" s="5">
        <v>52802</v>
      </c>
      <c r="G291" s="5">
        <v>11484</v>
      </c>
      <c r="H291" s="19">
        <f t="shared" si="49"/>
        <v>1399.1057613820494</v>
      </c>
      <c r="I291" s="19">
        <f t="shared" si="50"/>
        <v>6432.913829022551</v>
      </c>
      <c r="J291" s="19">
        <f t="shared" si="58"/>
        <v>6736.668372459576</v>
      </c>
      <c r="K291" s="5">
        <v>4</v>
      </c>
      <c r="L291" s="2">
        <v>4</v>
      </c>
      <c r="M291" s="19">
        <f t="shared" si="56"/>
        <v>1.74</v>
      </c>
      <c r="N291" s="45">
        <v>1</v>
      </c>
      <c r="O291" s="38">
        <f t="shared" si="57"/>
        <v>1.74</v>
      </c>
    </row>
    <row r="292" spans="2:15" ht="12.75">
      <c r="B292" s="36"/>
      <c r="C292" s="11"/>
      <c r="D292" s="4" t="s">
        <v>16</v>
      </c>
      <c r="E292" s="7">
        <v>65196</v>
      </c>
      <c r="F292" s="5">
        <v>26722</v>
      </c>
      <c r="G292" s="5">
        <v>4898</v>
      </c>
      <c r="H292" s="19">
        <f t="shared" si="49"/>
        <v>751.2730842382969</v>
      </c>
      <c r="I292" s="19">
        <f t="shared" si="50"/>
        <v>4098.717712743113</v>
      </c>
      <c r="J292" s="19">
        <f t="shared" si="58"/>
        <v>6736.668372459576</v>
      </c>
      <c r="K292" s="5">
        <v>1</v>
      </c>
      <c r="L292" s="2">
        <v>4</v>
      </c>
      <c r="M292" s="19">
        <f t="shared" si="56"/>
        <v>0.7421212121212121</v>
      </c>
      <c r="N292" s="44">
        <f>J292/I292*0.7</f>
        <v>1.150522722279815</v>
      </c>
      <c r="O292" s="37">
        <f t="shared" si="57"/>
        <v>0.8538273172312929</v>
      </c>
    </row>
    <row r="293" spans="2:15" ht="12.75">
      <c r="B293" s="36"/>
      <c r="C293" s="11"/>
      <c r="D293" s="4" t="s">
        <v>20</v>
      </c>
      <c r="E293" s="7">
        <v>154440</v>
      </c>
      <c r="F293" s="5">
        <v>90422</v>
      </c>
      <c r="G293" s="5">
        <v>18929</v>
      </c>
      <c r="H293" s="19">
        <f t="shared" si="49"/>
        <v>1225.6539756539757</v>
      </c>
      <c r="I293" s="19">
        <f t="shared" si="50"/>
        <v>5854.830354830355</v>
      </c>
      <c r="J293" s="19">
        <f t="shared" si="58"/>
        <v>6736.668372459576</v>
      </c>
      <c r="K293" s="5">
        <v>4</v>
      </c>
      <c r="L293" s="2">
        <v>4</v>
      </c>
      <c r="M293" s="19">
        <f t="shared" si="56"/>
        <v>2.868030303030303</v>
      </c>
      <c r="N293" s="45">
        <v>1</v>
      </c>
      <c r="O293" s="38">
        <f t="shared" si="57"/>
        <v>2.868030303030303</v>
      </c>
    </row>
    <row r="294" spans="2:15" ht="12.75">
      <c r="B294" s="36"/>
      <c r="C294" s="11"/>
      <c r="D294" s="4" t="s">
        <v>22</v>
      </c>
      <c r="E294" s="7">
        <v>105943</v>
      </c>
      <c r="F294" s="5">
        <v>33199</v>
      </c>
      <c r="G294" s="5">
        <v>7474</v>
      </c>
      <c r="H294" s="19">
        <f t="shared" si="49"/>
        <v>705.4736981206876</v>
      </c>
      <c r="I294" s="19">
        <f t="shared" si="50"/>
        <v>3133.66621673919</v>
      </c>
      <c r="J294" s="19">
        <f t="shared" si="58"/>
        <v>6736.668372459576</v>
      </c>
      <c r="K294" s="5">
        <v>5</v>
      </c>
      <c r="L294" s="2">
        <v>4</v>
      </c>
      <c r="M294" s="19">
        <f t="shared" si="56"/>
        <v>1.1324242424242423</v>
      </c>
      <c r="N294" s="44">
        <f>J294/I294*0.7</f>
        <v>1.504840507751557</v>
      </c>
      <c r="O294" s="37">
        <f t="shared" si="57"/>
        <v>1.704117871959869</v>
      </c>
    </row>
    <row r="295" spans="2:15" ht="22.5">
      <c r="B295" s="36"/>
      <c r="C295" s="11" t="s">
        <v>41</v>
      </c>
      <c r="D295" s="4" t="s">
        <v>99</v>
      </c>
      <c r="E295" s="7">
        <v>3271206</v>
      </c>
      <c r="F295" s="5">
        <v>222864</v>
      </c>
      <c r="G295" s="5">
        <v>45245</v>
      </c>
      <c r="H295" s="19">
        <f t="shared" si="49"/>
        <v>138.3129035591155</v>
      </c>
      <c r="I295" s="19">
        <f t="shared" si="50"/>
        <v>681.2900196441312</v>
      </c>
      <c r="J295" s="19">
        <f>SUM($F$295)*10000/$E$7</f>
        <v>681.2900196441312</v>
      </c>
      <c r="K295" s="5">
        <v>17</v>
      </c>
      <c r="L295" s="2">
        <v>4</v>
      </c>
      <c r="M295" s="19">
        <f t="shared" si="56"/>
        <v>6.8553030303030305</v>
      </c>
      <c r="N295" s="44">
        <v>1.03</v>
      </c>
      <c r="O295" s="37">
        <f t="shared" si="57"/>
        <v>7.060962121212121</v>
      </c>
    </row>
    <row r="296" spans="2:15" ht="22.5">
      <c r="B296" s="36"/>
      <c r="C296" s="11" t="s">
        <v>71</v>
      </c>
      <c r="D296" s="4" t="s">
        <v>21</v>
      </c>
      <c r="E296" s="7">
        <v>100726</v>
      </c>
      <c r="F296" s="5">
        <v>126533</v>
      </c>
      <c r="G296" s="5">
        <v>21684</v>
      </c>
      <c r="H296" s="19">
        <f t="shared" si="49"/>
        <v>2152.770883386613</v>
      </c>
      <c r="I296" s="19">
        <f t="shared" si="50"/>
        <v>12562.09916009769</v>
      </c>
      <c r="J296" s="19">
        <f aca="true" t="shared" si="59" ref="J296:J314">SUM($F$296:$F$314)*10000/$E$7</f>
        <v>12353.988101024515</v>
      </c>
      <c r="K296" s="5">
        <v>5</v>
      </c>
      <c r="L296" s="2">
        <v>4</v>
      </c>
      <c r="M296" s="19">
        <f t="shared" si="56"/>
        <v>3.2854545454545456</v>
      </c>
      <c r="N296" s="45">
        <v>1</v>
      </c>
      <c r="O296" s="38">
        <f t="shared" si="57"/>
        <v>3.2854545454545456</v>
      </c>
    </row>
    <row r="297" spans="2:15" ht="12.75">
      <c r="B297" s="36"/>
      <c r="C297" s="11"/>
      <c r="D297" s="4" t="s">
        <v>12</v>
      </c>
      <c r="E297" s="7">
        <v>90268</v>
      </c>
      <c r="F297" s="5">
        <v>94692</v>
      </c>
      <c r="G297" s="5">
        <v>18408</v>
      </c>
      <c r="H297" s="19">
        <f t="shared" si="49"/>
        <v>2039.2608676385873</v>
      </c>
      <c r="I297" s="19">
        <f t="shared" si="50"/>
        <v>10490.09615810697</v>
      </c>
      <c r="J297" s="19">
        <f t="shared" si="59"/>
        <v>12353.988101024515</v>
      </c>
      <c r="K297" s="5">
        <v>2</v>
      </c>
      <c r="L297" s="2">
        <v>4</v>
      </c>
      <c r="M297" s="19">
        <f t="shared" si="56"/>
        <v>2.789090909090909</v>
      </c>
      <c r="N297" s="45">
        <v>1</v>
      </c>
      <c r="O297" s="38">
        <f t="shared" si="57"/>
        <v>2.789090909090909</v>
      </c>
    </row>
    <row r="298" spans="2:15" ht="12.75">
      <c r="B298" s="36"/>
      <c r="C298" s="11"/>
      <c r="D298" s="4" t="s">
        <v>13</v>
      </c>
      <c r="E298" s="7">
        <v>128093</v>
      </c>
      <c r="F298" s="5">
        <v>209978</v>
      </c>
      <c r="G298" s="5">
        <v>39684</v>
      </c>
      <c r="H298" s="19">
        <f t="shared" si="49"/>
        <v>3098.061564644438</v>
      </c>
      <c r="I298" s="19">
        <f t="shared" si="50"/>
        <v>16392.620986314632</v>
      </c>
      <c r="J298" s="19">
        <f t="shared" si="59"/>
        <v>12353.988101024515</v>
      </c>
      <c r="K298" s="5">
        <v>9</v>
      </c>
      <c r="L298" s="2">
        <v>4</v>
      </c>
      <c r="M298" s="19">
        <f t="shared" si="56"/>
        <v>6.012727272727273</v>
      </c>
      <c r="N298" s="45">
        <v>1</v>
      </c>
      <c r="O298" s="38">
        <f t="shared" si="57"/>
        <v>6.012727272727273</v>
      </c>
    </row>
    <row r="299" spans="2:15" ht="12.75">
      <c r="B299" s="36"/>
      <c r="C299" s="11"/>
      <c r="D299" s="4" t="s">
        <v>29</v>
      </c>
      <c r="E299" s="7">
        <v>58605</v>
      </c>
      <c r="F299" s="5">
        <v>43138</v>
      </c>
      <c r="G299" s="5">
        <v>7778</v>
      </c>
      <c r="H299" s="19">
        <f t="shared" si="49"/>
        <v>1327.1905127548844</v>
      </c>
      <c r="I299" s="19">
        <f t="shared" si="50"/>
        <v>7360.805392031397</v>
      </c>
      <c r="J299" s="19">
        <f t="shared" si="59"/>
        <v>12353.988101024515</v>
      </c>
      <c r="K299" s="5">
        <v>2</v>
      </c>
      <c r="L299" s="2">
        <v>4</v>
      </c>
      <c r="M299" s="19">
        <f aca="true" t="shared" si="60" ref="M299:M326">G299/L299/1650</f>
        <v>1.1784848484848485</v>
      </c>
      <c r="N299" s="44">
        <f>J299/I299*0.7</f>
        <v>1.1748431333450302</v>
      </c>
      <c r="O299" s="37">
        <f aca="true" t="shared" si="61" ref="O299:O326">M299*N299</f>
        <v>1.3845348319935826</v>
      </c>
    </row>
    <row r="300" spans="2:15" ht="12.75">
      <c r="B300" s="36"/>
      <c r="C300" s="11"/>
      <c r="D300" s="4" t="s">
        <v>24</v>
      </c>
      <c r="E300" s="7">
        <v>106676</v>
      </c>
      <c r="F300" s="5">
        <v>93826</v>
      </c>
      <c r="G300" s="5">
        <v>18674</v>
      </c>
      <c r="H300" s="19">
        <f t="shared" si="49"/>
        <v>1750.5343282462784</v>
      </c>
      <c r="I300" s="19">
        <f t="shared" si="50"/>
        <v>8795.417900933668</v>
      </c>
      <c r="J300" s="19">
        <f t="shared" si="59"/>
        <v>12353.988101024515</v>
      </c>
      <c r="K300" s="5">
        <v>5</v>
      </c>
      <c r="L300" s="2">
        <v>4</v>
      </c>
      <c r="M300" s="19">
        <f t="shared" si="60"/>
        <v>2.8293939393939396</v>
      </c>
      <c r="N300" s="45">
        <v>1</v>
      </c>
      <c r="O300" s="38">
        <f t="shared" si="61"/>
        <v>2.8293939393939396</v>
      </c>
    </row>
    <row r="301" spans="2:15" ht="12.75">
      <c r="B301" s="36"/>
      <c r="C301" s="11"/>
      <c r="D301" s="4" t="s">
        <v>19</v>
      </c>
      <c r="E301" s="7">
        <v>122128</v>
      </c>
      <c r="F301" s="5">
        <v>37162</v>
      </c>
      <c r="G301" s="5">
        <v>7296</v>
      </c>
      <c r="H301" s="19">
        <f t="shared" si="49"/>
        <v>597.4060002620201</v>
      </c>
      <c r="I301" s="19">
        <f t="shared" si="50"/>
        <v>3042.8730512249444</v>
      </c>
      <c r="J301" s="19">
        <f t="shared" si="59"/>
        <v>12353.988101024515</v>
      </c>
      <c r="K301" s="5">
        <v>4</v>
      </c>
      <c r="L301" s="2">
        <v>4</v>
      </c>
      <c r="M301" s="19">
        <f t="shared" si="60"/>
        <v>1.1054545454545455</v>
      </c>
      <c r="N301" s="44">
        <f>J301/I301*0.7</f>
        <v>2.8419824045028395</v>
      </c>
      <c r="O301" s="37">
        <f t="shared" si="61"/>
        <v>3.1416823671595027</v>
      </c>
    </row>
    <row r="302" spans="2:15" ht="12.75">
      <c r="B302" s="36"/>
      <c r="C302" s="11"/>
      <c r="D302" s="54" t="s">
        <v>151</v>
      </c>
      <c r="E302" s="7">
        <v>1002211</v>
      </c>
      <c r="F302" s="5">
        <v>1712944</v>
      </c>
      <c r="G302" s="5">
        <v>310733</v>
      </c>
      <c r="H302" s="19">
        <f t="shared" si="49"/>
        <v>3100.4748501064146</v>
      </c>
      <c r="I302" s="19">
        <f t="shared" si="50"/>
        <v>17091.650361051714</v>
      </c>
      <c r="J302" s="19">
        <f t="shared" si="59"/>
        <v>12353.988101024515</v>
      </c>
      <c r="K302" s="5">
        <v>52</v>
      </c>
      <c r="L302" s="2">
        <v>4</v>
      </c>
      <c r="M302" s="19">
        <f t="shared" si="60"/>
        <v>47.08075757575757</v>
      </c>
      <c r="N302" s="45">
        <v>1</v>
      </c>
      <c r="O302" s="38">
        <f t="shared" si="61"/>
        <v>47.08075757575757</v>
      </c>
    </row>
    <row r="303" spans="2:15" ht="12.75">
      <c r="B303" s="36"/>
      <c r="C303" s="11"/>
      <c r="D303" s="54" t="s">
        <v>152</v>
      </c>
      <c r="E303" s="7">
        <v>283117</v>
      </c>
      <c r="F303" s="5">
        <v>265195</v>
      </c>
      <c r="G303" s="5">
        <v>44561</v>
      </c>
      <c r="H303" s="19">
        <f t="shared" si="49"/>
        <v>1573.9429281886994</v>
      </c>
      <c r="I303" s="19">
        <f t="shared" si="50"/>
        <v>9366.975490698193</v>
      </c>
      <c r="J303" s="19">
        <f t="shared" si="59"/>
        <v>12353.988101024515</v>
      </c>
      <c r="K303" s="5">
        <v>9</v>
      </c>
      <c r="L303" s="2">
        <v>4</v>
      </c>
      <c r="M303" s="19">
        <f t="shared" si="60"/>
        <v>6.751666666666667</v>
      </c>
      <c r="N303" s="45">
        <v>1</v>
      </c>
      <c r="O303" s="38">
        <f t="shared" si="61"/>
        <v>6.751666666666667</v>
      </c>
    </row>
    <row r="304" spans="2:15" ht="12.75">
      <c r="B304" s="36"/>
      <c r="C304" s="11"/>
      <c r="D304" s="54" t="s">
        <v>153</v>
      </c>
      <c r="E304" s="7">
        <v>310748</v>
      </c>
      <c r="F304" s="5">
        <v>385699</v>
      </c>
      <c r="G304" s="5">
        <v>73601</v>
      </c>
      <c r="H304" s="19">
        <f aca="true" t="shared" si="62" ref="H304:H359">G304*10000/E304</f>
        <v>2368.5108190559554</v>
      </c>
      <c r="I304" s="19">
        <f aca="true" t="shared" si="63" ref="I304:I359">F304*10000/E304</f>
        <v>12411.954381041873</v>
      </c>
      <c r="J304" s="19">
        <f t="shared" si="59"/>
        <v>12353.988101024515</v>
      </c>
      <c r="K304" s="5">
        <v>10</v>
      </c>
      <c r="L304" s="2">
        <v>4</v>
      </c>
      <c r="M304" s="19">
        <f t="shared" si="60"/>
        <v>11.151666666666667</v>
      </c>
      <c r="N304" s="45">
        <v>1</v>
      </c>
      <c r="O304" s="38">
        <f t="shared" si="61"/>
        <v>11.151666666666667</v>
      </c>
    </row>
    <row r="305" spans="2:15" ht="12.75">
      <c r="B305" s="36"/>
      <c r="C305" s="11"/>
      <c r="D305" s="4" t="s">
        <v>17</v>
      </c>
      <c r="E305" s="7">
        <v>50763</v>
      </c>
      <c r="F305" s="5">
        <v>72761</v>
      </c>
      <c r="G305" s="5">
        <v>14974</v>
      </c>
      <c r="H305" s="19">
        <f t="shared" si="62"/>
        <v>2949.7862616472626</v>
      </c>
      <c r="I305" s="19">
        <f t="shared" si="63"/>
        <v>14333.471229044777</v>
      </c>
      <c r="J305" s="19">
        <f t="shared" si="59"/>
        <v>12353.988101024515</v>
      </c>
      <c r="K305" s="5">
        <v>3</v>
      </c>
      <c r="L305" s="2">
        <v>4</v>
      </c>
      <c r="M305" s="19">
        <f t="shared" si="60"/>
        <v>2.2687878787878786</v>
      </c>
      <c r="N305" s="45">
        <v>1</v>
      </c>
      <c r="O305" s="38">
        <f t="shared" si="61"/>
        <v>2.2687878787878786</v>
      </c>
    </row>
    <row r="306" spans="2:15" ht="12.75">
      <c r="B306" s="36"/>
      <c r="C306" s="11"/>
      <c r="D306" s="4" t="s">
        <v>10</v>
      </c>
      <c r="E306" s="7">
        <v>117199</v>
      </c>
      <c r="F306" s="5">
        <v>103339</v>
      </c>
      <c r="G306" s="5">
        <v>16670</v>
      </c>
      <c r="H306" s="19">
        <f t="shared" si="62"/>
        <v>1422.3670850433878</v>
      </c>
      <c r="I306" s="19">
        <f t="shared" si="63"/>
        <v>8817.396052867345</v>
      </c>
      <c r="J306" s="19">
        <f t="shared" si="59"/>
        <v>12353.988101024515</v>
      </c>
      <c r="K306" s="5">
        <v>3</v>
      </c>
      <c r="L306" s="2">
        <v>4</v>
      </c>
      <c r="M306" s="19">
        <f t="shared" si="60"/>
        <v>2.525757575757576</v>
      </c>
      <c r="N306" s="45">
        <v>1</v>
      </c>
      <c r="O306" s="38">
        <f t="shared" si="61"/>
        <v>2.525757575757576</v>
      </c>
    </row>
    <row r="307" spans="2:15" ht="12.75">
      <c r="B307" s="36"/>
      <c r="C307" s="11"/>
      <c r="D307" s="4" t="s">
        <v>27</v>
      </c>
      <c r="E307" s="7">
        <v>182165</v>
      </c>
      <c r="F307" s="5">
        <v>126336</v>
      </c>
      <c r="G307" s="5">
        <v>27336</v>
      </c>
      <c r="H307" s="19">
        <f t="shared" si="62"/>
        <v>1500.6175719814453</v>
      </c>
      <c r="I307" s="19">
        <f t="shared" si="63"/>
        <v>6935.251008700903</v>
      </c>
      <c r="J307" s="19">
        <f t="shared" si="59"/>
        <v>12353.988101024515</v>
      </c>
      <c r="K307" s="5">
        <v>3</v>
      </c>
      <c r="L307" s="2">
        <v>4</v>
      </c>
      <c r="M307" s="19">
        <f t="shared" si="60"/>
        <v>4.141818181818182</v>
      </c>
      <c r="N307" s="44">
        <f>J307/I307*0.7</f>
        <v>1.246932758434802</v>
      </c>
      <c r="O307" s="37">
        <f t="shared" si="61"/>
        <v>5.164568770389962</v>
      </c>
    </row>
    <row r="308" spans="2:15" ht="12.75">
      <c r="B308" s="36"/>
      <c r="C308" s="11"/>
      <c r="D308" s="4" t="s">
        <v>14</v>
      </c>
      <c r="E308" s="7">
        <v>114138</v>
      </c>
      <c r="F308" s="5">
        <v>123247</v>
      </c>
      <c r="G308" s="5">
        <v>22262</v>
      </c>
      <c r="H308" s="19">
        <f t="shared" si="62"/>
        <v>1950.4459513921745</v>
      </c>
      <c r="I308" s="19">
        <f t="shared" si="63"/>
        <v>10798.069004187913</v>
      </c>
      <c r="J308" s="19">
        <f t="shared" si="59"/>
        <v>12353.988101024515</v>
      </c>
      <c r="K308" s="5">
        <v>3</v>
      </c>
      <c r="L308" s="2">
        <v>4</v>
      </c>
      <c r="M308" s="19">
        <f t="shared" si="60"/>
        <v>3.373030303030303</v>
      </c>
      <c r="N308" s="45">
        <v>1</v>
      </c>
      <c r="O308" s="38">
        <f t="shared" si="61"/>
        <v>3.373030303030303</v>
      </c>
    </row>
    <row r="309" spans="2:15" ht="12.75">
      <c r="B309" s="36"/>
      <c r="C309" s="11"/>
      <c r="D309" s="4" t="s">
        <v>15</v>
      </c>
      <c r="E309" s="7">
        <v>153239</v>
      </c>
      <c r="F309" s="5">
        <v>211723</v>
      </c>
      <c r="G309" s="5">
        <v>44299</v>
      </c>
      <c r="H309" s="19">
        <f t="shared" si="62"/>
        <v>2890.843714720143</v>
      </c>
      <c r="I309" s="19">
        <f t="shared" si="63"/>
        <v>13816.521903692925</v>
      </c>
      <c r="J309" s="19">
        <f t="shared" si="59"/>
        <v>12353.988101024515</v>
      </c>
      <c r="K309" s="5">
        <v>8</v>
      </c>
      <c r="L309" s="2">
        <v>4</v>
      </c>
      <c r="M309" s="19">
        <f t="shared" si="60"/>
        <v>6.711969696969697</v>
      </c>
      <c r="N309" s="45">
        <v>1</v>
      </c>
      <c r="O309" s="38">
        <f t="shared" si="61"/>
        <v>6.711969696969697</v>
      </c>
    </row>
    <row r="310" spans="2:15" ht="12.75">
      <c r="B310" s="36"/>
      <c r="C310" s="11"/>
      <c r="D310" s="4" t="s">
        <v>23</v>
      </c>
      <c r="E310" s="7">
        <v>43470</v>
      </c>
      <c r="F310" s="5">
        <v>34598</v>
      </c>
      <c r="G310" s="5">
        <v>7584</v>
      </c>
      <c r="H310" s="19">
        <f t="shared" si="62"/>
        <v>1744.6514837819186</v>
      </c>
      <c r="I310" s="19">
        <f t="shared" si="63"/>
        <v>7959.052219921785</v>
      </c>
      <c r="J310" s="19">
        <f t="shared" si="59"/>
        <v>12353.988101024515</v>
      </c>
      <c r="K310" s="5">
        <v>1</v>
      </c>
      <c r="L310" s="2">
        <v>4</v>
      </c>
      <c r="M310" s="19">
        <f t="shared" si="60"/>
        <v>1.1490909090909092</v>
      </c>
      <c r="N310" s="44">
        <f>J310/I310*0.7</f>
        <v>1.0865353602117895</v>
      </c>
      <c r="O310" s="37">
        <f t="shared" si="61"/>
        <v>1.2485279048251836</v>
      </c>
    </row>
    <row r="311" spans="2:15" ht="12.75">
      <c r="B311" s="36"/>
      <c r="C311" s="11"/>
      <c r="D311" s="4" t="s">
        <v>25</v>
      </c>
      <c r="E311" s="7">
        <v>82081</v>
      </c>
      <c r="F311" s="5">
        <v>48437</v>
      </c>
      <c r="G311" s="5">
        <v>11515</v>
      </c>
      <c r="H311" s="19">
        <f t="shared" si="62"/>
        <v>1402.8825184878351</v>
      </c>
      <c r="I311" s="19">
        <f t="shared" si="63"/>
        <v>5901.122062353042</v>
      </c>
      <c r="J311" s="19">
        <f t="shared" si="59"/>
        <v>12353.988101024515</v>
      </c>
      <c r="K311" s="5">
        <v>2</v>
      </c>
      <c r="L311" s="2">
        <v>4</v>
      </c>
      <c r="M311" s="19">
        <f t="shared" si="60"/>
        <v>1.7446969696969696</v>
      </c>
      <c r="N311" s="44">
        <f>J311/I311*0.7</f>
        <v>1.4654487026945007</v>
      </c>
      <c r="O311" s="37">
        <f t="shared" si="61"/>
        <v>2.556763910837451</v>
      </c>
    </row>
    <row r="312" spans="2:15" ht="12.75">
      <c r="B312" s="36"/>
      <c r="C312" s="11"/>
      <c r="D312" s="4" t="s">
        <v>16</v>
      </c>
      <c r="E312" s="7">
        <v>65196</v>
      </c>
      <c r="F312" s="5">
        <v>101765</v>
      </c>
      <c r="G312" s="5">
        <v>17642</v>
      </c>
      <c r="H312" s="19">
        <f t="shared" si="62"/>
        <v>2705.994232775017</v>
      </c>
      <c r="I312" s="19">
        <f t="shared" si="63"/>
        <v>15609.08644702129</v>
      </c>
      <c r="J312" s="19">
        <f t="shared" si="59"/>
        <v>12353.988101024515</v>
      </c>
      <c r="K312" s="5">
        <v>2</v>
      </c>
      <c r="L312" s="2">
        <v>4</v>
      </c>
      <c r="M312" s="19">
        <f t="shared" si="60"/>
        <v>2.673030303030303</v>
      </c>
      <c r="N312" s="45">
        <v>1</v>
      </c>
      <c r="O312" s="38">
        <f t="shared" si="61"/>
        <v>2.673030303030303</v>
      </c>
    </row>
    <row r="313" spans="2:15" ht="12.75">
      <c r="B313" s="36"/>
      <c r="C313" s="11"/>
      <c r="D313" s="4" t="s">
        <v>20</v>
      </c>
      <c r="E313" s="7">
        <v>154440</v>
      </c>
      <c r="F313" s="5">
        <v>173959</v>
      </c>
      <c r="G313" s="5">
        <v>36458</v>
      </c>
      <c r="H313" s="19">
        <f t="shared" si="62"/>
        <v>2360.6578606578605</v>
      </c>
      <c r="I313" s="19">
        <f t="shared" si="63"/>
        <v>11263.856513856514</v>
      </c>
      <c r="J313" s="19">
        <f t="shared" si="59"/>
        <v>12353.988101024515</v>
      </c>
      <c r="K313" s="5">
        <v>6</v>
      </c>
      <c r="L313" s="2">
        <v>4</v>
      </c>
      <c r="M313" s="19">
        <f t="shared" si="60"/>
        <v>5.523939393939394</v>
      </c>
      <c r="N313" s="45">
        <v>1</v>
      </c>
      <c r="O313" s="38">
        <f t="shared" si="61"/>
        <v>5.523939393939394</v>
      </c>
    </row>
    <row r="314" spans="2:15" ht="12.75">
      <c r="B314" s="36"/>
      <c r="C314" s="11"/>
      <c r="D314" s="4" t="s">
        <v>22</v>
      </c>
      <c r="E314" s="7">
        <v>105943</v>
      </c>
      <c r="F314" s="5">
        <v>75912</v>
      </c>
      <c r="G314" s="5">
        <v>16270</v>
      </c>
      <c r="H314" s="19">
        <f t="shared" si="62"/>
        <v>1535.731478247737</v>
      </c>
      <c r="I314" s="19">
        <f t="shared" si="63"/>
        <v>7165.362506253363</v>
      </c>
      <c r="J314" s="19">
        <f t="shared" si="59"/>
        <v>12353.988101024515</v>
      </c>
      <c r="K314" s="5">
        <v>4</v>
      </c>
      <c r="L314" s="2">
        <v>4</v>
      </c>
      <c r="M314" s="19">
        <f t="shared" si="60"/>
        <v>2.4651515151515153</v>
      </c>
      <c r="N314" s="44">
        <f>J314/I314*0.7</f>
        <v>1.2068882297539099</v>
      </c>
      <c r="O314" s="37">
        <f t="shared" si="61"/>
        <v>2.975162348196381</v>
      </c>
    </row>
    <row r="315" spans="2:15" ht="22.5">
      <c r="B315" s="36"/>
      <c r="C315" s="11" t="s">
        <v>72</v>
      </c>
      <c r="D315" s="4" t="s">
        <v>99</v>
      </c>
      <c r="E315" s="7">
        <v>3271206</v>
      </c>
      <c r="F315" s="5">
        <v>66758</v>
      </c>
      <c r="G315" s="5">
        <v>11993</v>
      </c>
      <c r="H315" s="19">
        <f t="shared" si="62"/>
        <v>36.662319646026575</v>
      </c>
      <c r="I315" s="19">
        <f t="shared" si="63"/>
        <v>204.07763986737612</v>
      </c>
      <c r="J315" s="19">
        <f>SUM($F$315)*10000/$E$7</f>
        <v>204.07763986737612</v>
      </c>
      <c r="K315" s="5">
        <v>9</v>
      </c>
      <c r="L315" s="2">
        <v>4</v>
      </c>
      <c r="M315" s="19">
        <f t="shared" si="60"/>
        <v>1.8171212121212121</v>
      </c>
      <c r="N315" s="44">
        <v>1.03</v>
      </c>
      <c r="O315" s="37">
        <f t="shared" si="61"/>
        <v>1.8716348484848486</v>
      </c>
    </row>
    <row r="316" spans="2:15" ht="33.75">
      <c r="B316" s="36"/>
      <c r="C316" s="11" t="s">
        <v>5</v>
      </c>
      <c r="D316" s="4" t="s">
        <v>99</v>
      </c>
      <c r="E316" s="7">
        <v>3271206</v>
      </c>
      <c r="F316" s="5">
        <v>26719</v>
      </c>
      <c r="G316" s="5">
        <v>5393</v>
      </c>
      <c r="H316" s="19">
        <f t="shared" si="62"/>
        <v>16.48627448103238</v>
      </c>
      <c r="I316" s="19">
        <f t="shared" si="63"/>
        <v>81.67935617628483</v>
      </c>
      <c r="J316" s="19">
        <f>SUM($F$316)*10000/$E$7</f>
        <v>81.67935617628483</v>
      </c>
      <c r="K316" s="5">
        <v>3</v>
      </c>
      <c r="L316" s="2">
        <v>4</v>
      </c>
      <c r="M316" s="19">
        <f t="shared" si="60"/>
        <v>0.8171212121212121</v>
      </c>
      <c r="N316" s="44">
        <v>1.03</v>
      </c>
      <c r="O316" s="37">
        <f t="shared" si="61"/>
        <v>0.8416348484848485</v>
      </c>
    </row>
    <row r="317" spans="2:15" ht="25.5">
      <c r="B317" s="36"/>
      <c r="C317" s="11" t="s">
        <v>43</v>
      </c>
      <c r="D317" s="6" t="s">
        <v>33</v>
      </c>
      <c r="E317" s="17">
        <v>841363</v>
      </c>
      <c r="F317" s="5">
        <v>53678</v>
      </c>
      <c r="G317" s="5">
        <v>10842</v>
      </c>
      <c r="H317" s="19">
        <f t="shared" si="62"/>
        <v>128.86233409360764</v>
      </c>
      <c r="I317" s="19">
        <f t="shared" si="63"/>
        <v>637.9885970740335</v>
      </c>
      <c r="J317" s="19">
        <f>SUM($F$317:$F$319)*10000/$E$7</f>
        <v>1681.731447056529</v>
      </c>
      <c r="K317" s="5">
        <v>8</v>
      </c>
      <c r="L317" s="2">
        <v>4</v>
      </c>
      <c r="M317" s="19">
        <f t="shared" si="60"/>
        <v>1.6427272727272728</v>
      </c>
      <c r="N317" s="44">
        <f>J317/I317*0.7</f>
        <v>1.8451928738829233</v>
      </c>
      <c r="O317" s="37">
        <f t="shared" si="61"/>
        <v>3.0311486573694935</v>
      </c>
    </row>
    <row r="318" spans="2:15" ht="38.25">
      <c r="B318" s="36"/>
      <c r="C318" s="11"/>
      <c r="D318" s="6" t="s">
        <v>32</v>
      </c>
      <c r="E318" s="17">
        <v>1869496</v>
      </c>
      <c r="F318" s="5">
        <v>455020</v>
      </c>
      <c r="G318" s="5">
        <v>94599</v>
      </c>
      <c r="H318" s="19">
        <f t="shared" si="62"/>
        <v>506.0133854258046</v>
      </c>
      <c r="I318" s="19">
        <f t="shared" si="63"/>
        <v>2433.918018546175</v>
      </c>
      <c r="J318" s="19">
        <f>SUM($F$317:$F$319)*10000/$E$7</f>
        <v>1681.731447056529</v>
      </c>
      <c r="K318" s="5">
        <v>15</v>
      </c>
      <c r="L318" s="2">
        <v>4</v>
      </c>
      <c r="M318" s="19">
        <f t="shared" si="60"/>
        <v>14.333181818181819</v>
      </c>
      <c r="N318" s="45">
        <v>1</v>
      </c>
      <c r="O318" s="38">
        <f t="shared" si="61"/>
        <v>14.333181818181819</v>
      </c>
    </row>
    <row r="319" spans="2:15" ht="25.5">
      <c r="B319" s="36"/>
      <c r="C319" s="11"/>
      <c r="D319" s="6" t="s">
        <v>132</v>
      </c>
      <c r="E319" s="17">
        <v>560347</v>
      </c>
      <c r="F319" s="5">
        <v>41431</v>
      </c>
      <c r="G319" s="5">
        <v>8455</v>
      </c>
      <c r="H319" s="19">
        <f t="shared" si="62"/>
        <v>150.88864578555788</v>
      </c>
      <c r="I319" s="19">
        <f t="shared" si="63"/>
        <v>739.381133476221</v>
      </c>
      <c r="J319" s="19">
        <f>SUM($F$317:$F$319)*10000/$E$7</f>
        <v>1681.731447056529</v>
      </c>
      <c r="K319" s="5">
        <v>1</v>
      </c>
      <c r="L319" s="2">
        <v>4</v>
      </c>
      <c r="M319" s="19">
        <f t="shared" si="60"/>
        <v>1.281060606060606</v>
      </c>
      <c r="N319" s="44">
        <f>J319/I319*0.7</f>
        <v>1.592158576463637</v>
      </c>
      <c r="O319" s="37">
        <f t="shared" si="61"/>
        <v>2.0396516309090984</v>
      </c>
    </row>
    <row r="320" spans="2:15" ht="33.75">
      <c r="B320" s="36"/>
      <c r="C320" s="11" t="s">
        <v>66</v>
      </c>
      <c r="D320" s="4" t="s">
        <v>21</v>
      </c>
      <c r="E320" s="7">
        <v>100726</v>
      </c>
      <c r="F320" s="5">
        <v>10075</v>
      </c>
      <c r="G320" s="5">
        <v>2088</v>
      </c>
      <c r="H320" s="19">
        <f t="shared" si="62"/>
        <v>207.29503802394615</v>
      </c>
      <c r="I320" s="19">
        <f t="shared" si="63"/>
        <v>1000.2382701586482</v>
      </c>
      <c r="J320" s="19">
        <f aca="true" t="shared" si="64" ref="J320:J338">SUM($F$320:$F$338)*10000/$E$7</f>
        <v>7694.663680611982</v>
      </c>
      <c r="K320" s="5">
        <v>1</v>
      </c>
      <c r="L320" s="2">
        <v>4</v>
      </c>
      <c r="M320" s="19">
        <f t="shared" si="60"/>
        <v>0.31636363636363635</v>
      </c>
      <c r="N320" s="44">
        <f>J320/I320*0.7</f>
        <v>5.38498149603301</v>
      </c>
      <c r="O320" s="37">
        <f t="shared" si="61"/>
        <v>1.7036123278358977</v>
      </c>
    </row>
    <row r="321" spans="2:15" ht="12.75">
      <c r="B321" s="36"/>
      <c r="C321" s="11"/>
      <c r="D321" s="4" t="s">
        <v>12</v>
      </c>
      <c r="E321" s="7">
        <v>90268</v>
      </c>
      <c r="F321" s="5">
        <v>24804</v>
      </c>
      <c r="G321" s="5">
        <v>4802</v>
      </c>
      <c r="H321" s="19">
        <f t="shared" si="62"/>
        <v>531.9714627553508</v>
      </c>
      <c r="I321" s="19">
        <f t="shared" si="63"/>
        <v>2747.8176097841983</v>
      </c>
      <c r="J321" s="19">
        <f t="shared" si="64"/>
        <v>7694.663680611982</v>
      </c>
      <c r="K321" s="5">
        <v>2</v>
      </c>
      <c r="L321" s="2">
        <v>4</v>
      </c>
      <c r="M321" s="19">
        <f t="shared" si="60"/>
        <v>0.7275757575757575</v>
      </c>
      <c r="N321" s="44">
        <f>J321/I321*0.7</f>
        <v>1.960197269734872</v>
      </c>
      <c r="O321" s="37">
        <f t="shared" si="61"/>
        <v>1.426192013525281</v>
      </c>
    </row>
    <row r="322" spans="2:15" ht="12.75">
      <c r="B322" s="36"/>
      <c r="C322" s="11"/>
      <c r="D322" s="4" t="s">
        <v>13</v>
      </c>
      <c r="E322" s="7">
        <v>128093</v>
      </c>
      <c r="F322" s="5">
        <v>103366</v>
      </c>
      <c r="G322" s="5">
        <v>20976</v>
      </c>
      <c r="H322" s="19">
        <f t="shared" si="62"/>
        <v>1637.5602101598058</v>
      </c>
      <c r="I322" s="19">
        <f t="shared" si="63"/>
        <v>8069.605677125213</v>
      </c>
      <c r="J322" s="19">
        <f t="shared" si="64"/>
        <v>7694.663680611982</v>
      </c>
      <c r="K322" s="5">
        <v>6</v>
      </c>
      <c r="L322" s="2">
        <v>4</v>
      </c>
      <c r="M322" s="19">
        <f t="shared" si="60"/>
        <v>3.178181818181818</v>
      </c>
      <c r="N322" s="45">
        <v>1</v>
      </c>
      <c r="O322" s="38">
        <f t="shared" si="61"/>
        <v>3.178181818181818</v>
      </c>
    </row>
    <row r="323" spans="2:15" ht="12.75">
      <c r="B323" s="36"/>
      <c r="C323" s="11"/>
      <c r="D323" s="4" t="s">
        <v>29</v>
      </c>
      <c r="E323" s="7">
        <v>58605</v>
      </c>
      <c r="F323" s="5">
        <v>50282</v>
      </c>
      <c r="G323" s="5">
        <v>10908</v>
      </c>
      <c r="H323" s="19">
        <f t="shared" si="62"/>
        <v>1861.274635270028</v>
      </c>
      <c r="I323" s="19">
        <f t="shared" si="63"/>
        <v>8579.814009043597</v>
      </c>
      <c r="J323" s="19">
        <f t="shared" si="64"/>
        <v>7694.663680611982</v>
      </c>
      <c r="K323" s="5">
        <v>1</v>
      </c>
      <c r="L323" s="2">
        <v>4</v>
      </c>
      <c r="M323" s="19">
        <f t="shared" si="60"/>
        <v>1.6527272727272728</v>
      </c>
      <c r="N323" s="45">
        <v>1</v>
      </c>
      <c r="O323" s="38">
        <f t="shared" si="61"/>
        <v>1.6527272727272728</v>
      </c>
    </row>
    <row r="324" spans="2:15" ht="12.75">
      <c r="B324" s="36"/>
      <c r="C324" s="11"/>
      <c r="D324" s="4" t="s">
        <v>24</v>
      </c>
      <c r="E324" s="7">
        <v>106676</v>
      </c>
      <c r="F324" s="5">
        <v>50150</v>
      </c>
      <c r="G324" s="5">
        <v>9583</v>
      </c>
      <c r="H324" s="19">
        <f t="shared" si="62"/>
        <v>898.3276463309461</v>
      </c>
      <c r="I324" s="19">
        <f t="shared" si="63"/>
        <v>4701.1511492744385</v>
      </c>
      <c r="J324" s="19">
        <f t="shared" si="64"/>
        <v>7694.663680611982</v>
      </c>
      <c r="K324" s="5">
        <v>1</v>
      </c>
      <c r="L324" s="2">
        <v>4</v>
      </c>
      <c r="M324" s="19">
        <f t="shared" si="60"/>
        <v>1.451969696969697</v>
      </c>
      <c r="N324" s="44">
        <f>J324/I324*0.7</f>
        <v>1.1457331205485037</v>
      </c>
      <c r="O324" s="37">
        <f t="shared" si="61"/>
        <v>1.6635697718509561</v>
      </c>
    </row>
    <row r="325" spans="2:15" ht="12.75">
      <c r="B325" s="36"/>
      <c r="C325" s="11"/>
      <c r="D325" s="4" t="s">
        <v>19</v>
      </c>
      <c r="E325" s="7">
        <v>122128</v>
      </c>
      <c r="F325" s="5">
        <v>81432</v>
      </c>
      <c r="G325" s="5">
        <v>18206</v>
      </c>
      <c r="H325" s="19">
        <f t="shared" si="62"/>
        <v>1490.7310362897942</v>
      </c>
      <c r="I325" s="19">
        <f t="shared" si="63"/>
        <v>6667.7584173981395</v>
      </c>
      <c r="J325" s="19">
        <f t="shared" si="64"/>
        <v>7694.663680611982</v>
      </c>
      <c r="K325" s="5">
        <v>5</v>
      </c>
      <c r="L325" s="2">
        <v>4</v>
      </c>
      <c r="M325" s="19">
        <f t="shared" si="60"/>
        <v>2.7584848484848483</v>
      </c>
      <c r="N325" s="45">
        <v>1</v>
      </c>
      <c r="O325" s="38">
        <f t="shared" si="61"/>
        <v>2.7584848484848483</v>
      </c>
    </row>
    <row r="326" spans="2:15" ht="12.75">
      <c r="B326" s="36"/>
      <c r="C326" s="11"/>
      <c r="D326" s="54" t="s">
        <v>151</v>
      </c>
      <c r="E326" s="7">
        <v>1002211</v>
      </c>
      <c r="F326" s="5">
        <v>766488</v>
      </c>
      <c r="G326" s="5">
        <v>156991</v>
      </c>
      <c r="H326" s="19">
        <f t="shared" si="62"/>
        <v>1566.446586597034</v>
      </c>
      <c r="I326" s="19">
        <f t="shared" si="63"/>
        <v>7647.9703375836025</v>
      </c>
      <c r="J326" s="19">
        <f t="shared" si="64"/>
        <v>7694.663680611982</v>
      </c>
      <c r="K326" s="5">
        <v>35</v>
      </c>
      <c r="L326" s="2">
        <v>4</v>
      </c>
      <c r="M326" s="19">
        <f t="shared" si="60"/>
        <v>23.78651515151515</v>
      </c>
      <c r="N326" s="45">
        <v>1</v>
      </c>
      <c r="O326" s="38">
        <f t="shared" si="61"/>
        <v>23.78651515151515</v>
      </c>
    </row>
    <row r="327" spans="2:15" ht="12.75">
      <c r="B327" s="36"/>
      <c r="C327" s="11"/>
      <c r="D327" s="54" t="s">
        <v>152</v>
      </c>
      <c r="E327" s="7">
        <v>283117</v>
      </c>
      <c r="F327" s="5">
        <v>320302</v>
      </c>
      <c r="G327" s="5">
        <v>59875</v>
      </c>
      <c r="H327" s="19">
        <f t="shared" si="62"/>
        <v>2114.850044327963</v>
      </c>
      <c r="I327" s="19">
        <f t="shared" si="63"/>
        <v>11313.414595379296</v>
      </c>
      <c r="J327" s="19">
        <f t="shared" si="64"/>
        <v>7694.663680611982</v>
      </c>
      <c r="K327" s="5">
        <v>7</v>
      </c>
      <c r="L327" s="2">
        <v>4</v>
      </c>
      <c r="M327" s="19">
        <f aca="true" t="shared" si="65" ref="M327:M333">G327/L327/1650</f>
        <v>9.071969696969697</v>
      </c>
      <c r="N327" s="45">
        <v>1</v>
      </c>
      <c r="O327" s="38">
        <f aca="true" t="shared" si="66" ref="O327:O333">M327*N327</f>
        <v>9.071969696969697</v>
      </c>
    </row>
    <row r="328" spans="2:15" ht="12.75">
      <c r="B328" s="36"/>
      <c r="C328" s="11"/>
      <c r="D328" s="54" t="s">
        <v>153</v>
      </c>
      <c r="E328" s="7">
        <v>310748</v>
      </c>
      <c r="F328" s="5">
        <v>248912</v>
      </c>
      <c r="G328" s="5">
        <v>57996</v>
      </c>
      <c r="H328" s="19">
        <f t="shared" si="62"/>
        <v>1866.335422915031</v>
      </c>
      <c r="I328" s="19">
        <f t="shared" si="63"/>
        <v>8010.0917785472475</v>
      </c>
      <c r="J328" s="19">
        <f t="shared" si="64"/>
        <v>7694.663680611982</v>
      </c>
      <c r="K328" s="5">
        <v>9</v>
      </c>
      <c r="L328" s="2">
        <v>4</v>
      </c>
      <c r="M328" s="19">
        <f t="shared" si="65"/>
        <v>8.787272727272727</v>
      </c>
      <c r="N328" s="45">
        <v>1</v>
      </c>
      <c r="O328" s="38">
        <f t="shared" si="66"/>
        <v>8.787272727272727</v>
      </c>
    </row>
    <row r="329" spans="2:15" ht="12.75">
      <c r="B329" s="36"/>
      <c r="C329" s="11"/>
      <c r="D329" s="4" t="s">
        <v>17</v>
      </c>
      <c r="E329" s="7">
        <v>50763</v>
      </c>
      <c r="F329" s="5">
        <v>13068</v>
      </c>
      <c r="G329" s="5">
        <v>3170</v>
      </c>
      <c r="H329" s="19">
        <f t="shared" si="62"/>
        <v>624.4705789649942</v>
      </c>
      <c r="I329" s="19">
        <f t="shared" si="63"/>
        <v>2574.315938774304</v>
      </c>
      <c r="J329" s="19">
        <f t="shared" si="64"/>
        <v>7694.663680611982</v>
      </c>
      <c r="K329" s="5">
        <v>1</v>
      </c>
      <c r="L329" s="2">
        <v>4</v>
      </c>
      <c r="M329" s="19">
        <f t="shared" si="65"/>
        <v>0.4803030303030303</v>
      </c>
      <c r="N329" s="44">
        <f>J329/I329*0.7</f>
        <v>2.0923090656047925</v>
      </c>
      <c r="O329" s="37">
        <f t="shared" si="66"/>
        <v>1.0049423845404837</v>
      </c>
    </row>
    <row r="330" spans="2:15" ht="12.75">
      <c r="B330" s="36"/>
      <c r="C330" s="11"/>
      <c r="D330" s="4" t="s">
        <v>10</v>
      </c>
      <c r="E330" s="7">
        <v>117199</v>
      </c>
      <c r="F330" s="5">
        <v>53438</v>
      </c>
      <c r="G330" s="5">
        <v>12154</v>
      </c>
      <c r="H330" s="19">
        <f t="shared" si="62"/>
        <v>1037.0395651840033</v>
      </c>
      <c r="I330" s="19">
        <f t="shared" si="63"/>
        <v>4559.595218389235</v>
      </c>
      <c r="J330" s="19">
        <f t="shared" si="64"/>
        <v>7694.663680611982</v>
      </c>
      <c r="K330" s="5">
        <v>2</v>
      </c>
      <c r="L330" s="2">
        <v>4</v>
      </c>
      <c r="M330" s="19">
        <f t="shared" si="65"/>
        <v>1.8415151515151515</v>
      </c>
      <c r="N330" s="44">
        <f>J330/I330*0.7</f>
        <v>1.1813032338276706</v>
      </c>
      <c r="O330" s="37">
        <f t="shared" si="66"/>
        <v>2.175387803627501</v>
      </c>
    </row>
    <row r="331" spans="2:15" ht="12.75">
      <c r="B331" s="36"/>
      <c r="C331" s="11"/>
      <c r="D331" s="4" t="s">
        <v>27</v>
      </c>
      <c r="E331" s="7">
        <v>182165</v>
      </c>
      <c r="F331" s="5">
        <v>178262</v>
      </c>
      <c r="G331" s="5">
        <v>32700</v>
      </c>
      <c r="H331" s="19">
        <f t="shared" si="62"/>
        <v>1795.0758927346087</v>
      </c>
      <c r="I331" s="19">
        <f t="shared" si="63"/>
        <v>9785.743693903878</v>
      </c>
      <c r="J331" s="19">
        <f t="shared" si="64"/>
        <v>7694.663680611982</v>
      </c>
      <c r="K331" s="5">
        <v>5</v>
      </c>
      <c r="L331" s="2">
        <v>4</v>
      </c>
      <c r="M331" s="19">
        <f t="shared" si="65"/>
        <v>4.954545454545454</v>
      </c>
      <c r="N331" s="45">
        <v>1</v>
      </c>
      <c r="O331" s="38">
        <f t="shared" si="66"/>
        <v>4.954545454545454</v>
      </c>
    </row>
    <row r="332" spans="2:15" ht="12.75">
      <c r="B332" s="36"/>
      <c r="C332" s="11"/>
      <c r="D332" s="4" t="s">
        <v>14</v>
      </c>
      <c r="E332" s="7">
        <v>114138</v>
      </c>
      <c r="F332" s="5">
        <v>114437</v>
      </c>
      <c r="G332" s="5">
        <v>22666</v>
      </c>
      <c r="H332" s="19">
        <f t="shared" si="62"/>
        <v>1985.841700397764</v>
      </c>
      <c r="I332" s="19">
        <f t="shared" si="63"/>
        <v>10026.19635879374</v>
      </c>
      <c r="J332" s="19">
        <f t="shared" si="64"/>
        <v>7694.663680611982</v>
      </c>
      <c r="K332" s="5">
        <v>2</v>
      </c>
      <c r="L332" s="2">
        <v>4</v>
      </c>
      <c r="M332" s="19">
        <f t="shared" si="65"/>
        <v>3.434242424242424</v>
      </c>
      <c r="N332" s="45">
        <v>1</v>
      </c>
      <c r="O332" s="38">
        <f t="shared" si="66"/>
        <v>3.434242424242424</v>
      </c>
    </row>
    <row r="333" spans="2:15" ht="12.75">
      <c r="B333" s="36"/>
      <c r="C333" s="11"/>
      <c r="D333" s="4" t="s">
        <v>15</v>
      </c>
      <c r="E333" s="7">
        <v>153239</v>
      </c>
      <c r="F333" s="5">
        <v>140782</v>
      </c>
      <c r="G333" s="5">
        <v>26316</v>
      </c>
      <c r="H333" s="19">
        <f t="shared" si="62"/>
        <v>1717.317393091837</v>
      </c>
      <c r="I333" s="19">
        <f t="shared" si="63"/>
        <v>9187.086838206984</v>
      </c>
      <c r="J333" s="19">
        <f t="shared" si="64"/>
        <v>7694.663680611982</v>
      </c>
      <c r="K333" s="5">
        <v>4</v>
      </c>
      <c r="L333" s="2">
        <v>4</v>
      </c>
      <c r="M333" s="19">
        <f t="shared" si="65"/>
        <v>3.9872727272727273</v>
      </c>
      <c r="N333" s="45">
        <v>1</v>
      </c>
      <c r="O333" s="38">
        <f t="shared" si="66"/>
        <v>3.9872727272727273</v>
      </c>
    </row>
    <row r="334" spans="2:17" ht="12.75">
      <c r="B334" s="36"/>
      <c r="C334" s="11"/>
      <c r="D334" s="24" t="s">
        <v>23</v>
      </c>
      <c r="E334" s="25">
        <v>43470</v>
      </c>
      <c r="F334" s="26">
        <v>0</v>
      </c>
      <c r="G334" s="26">
        <v>0</v>
      </c>
      <c r="H334" s="27">
        <f t="shared" si="62"/>
        <v>0</v>
      </c>
      <c r="I334" s="27">
        <f t="shared" si="63"/>
        <v>0</v>
      </c>
      <c r="J334" s="27">
        <f t="shared" si="64"/>
        <v>7694.663680611982</v>
      </c>
      <c r="K334" s="26">
        <v>0</v>
      </c>
      <c r="L334" s="2">
        <v>4</v>
      </c>
      <c r="M334" s="27">
        <v>0</v>
      </c>
      <c r="N334" s="46" t="s">
        <v>146</v>
      </c>
      <c r="O334" s="39">
        <v>0.6334981632503843</v>
      </c>
      <c r="P334" s="33">
        <f>J334*E334/10000/2</f>
        <v>16724.351509810145</v>
      </c>
      <c r="Q334" s="33">
        <f>P334/4/4/1650</f>
        <v>0.6334981632503843</v>
      </c>
    </row>
    <row r="335" spans="2:15" ht="12.75">
      <c r="B335" s="36"/>
      <c r="C335" s="11"/>
      <c r="D335" s="4" t="s">
        <v>25</v>
      </c>
      <c r="E335" s="7">
        <v>82081</v>
      </c>
      <c r="F335" s="5">
        <v>90982</v>
      </c>
      <c r="G335" s="5">
        <v>16627</v>
      </c>
      <c r="H335" s="19">
        <f t="shared" si="62"/>
        <v>2025.681948319343</v>
      </c>
      <c r="I335" s="19">
        <f t="shared" si="63"/>
        <v>11084.416612858031</v>
      </c>
      <c r="J335" s="19">
        <f t="shared" si="64"/>
        <v>7694.663680611982</v>
      </c>
      <c r="K335" s="5">
        <v>1</v>
      </c>
      <c r="L335" s="2">
        <v>4</v>
      </c>
      <c r="M335" s="19">
        <f aca="true" t="shared" si="67" ref="M335:M362">G335/L335/1650</f>
        <v>2.519242424242424</v>
      </c>
      <c r="N335" s="45">
        <v>1</v>
      </c>
      <c r="O335" s="38">
        <f aca="true" t="shared" si="68" ref="O335:O362">M335*N335</f>
        <v>2.519242424242424</v>
      </c>
    </row>
    <row r="336" spans="2:15" ht="12.75">
      <c r="B336" s="36"/>
      <c r="C336" s="11"/>
      <c r="D336" s="4" t="s">
        <v>16</v>
      </c>
      <c r="E336" s="7">
        <v>65196</v>
      </c>
      <c r="F336" s="5">
        <v>123785</v>
      </c>
      <c r="G336" s="5">
        <v>28538</v>
      </c>
      <c r="H336" s="19">
        <f t="shared" si="62"/>
        <v>4377.262408736732</v>
      </c>
      <c r="I336" s="19">
        <f t="shared" si="63"/>
        <v>18986.59426958709</v>
      </c>
      <c r="J336" s="19">
        <f t="shared" si="64"/>
        <v>7694.663680611982</v>
      </c>
      <c r="K336" s="5">
        <v>2</v>
      </c>
      <c r="L336" s="2">
        <v>4</v>
      </c>
      <c r="M336" s="19">
        <f t="shared" si="67"/>
        <v>4.323939393939394</v>
      </c>
      <c r="N336" s="45">
        <v>1</v>
      </c>
      <c r="O336" s="38">
        <f t="shared" si="68"/>
        <v>4.323939393939394</v>
      </c>
    </row>
    <row r="337" spans="2:15" ht="12.75">
      <c r="B337" s="36"/>
      <c r="C337" s="11"/>
      <c r="D337" s="4" t="s">
        <v>20</v>
      </c>
      <c r="E337" s="7">
        <v>154440</v>
      </c>
      <c r="F337" s="5">
        <v>114274</v>
      </c>
      <c r="G337" s="5">
        <v>21382</v>
      </c>
      <c r="H337" s="19">
        <f t="shared" si="62"/>
        <v>1384.4858844858845</v>
      </c>
      <c r="I337" s="19">
        <f t="shared" si="63"/>
        <v>7399.248899248899</v>
      </c>
      <c r="J337" s="19">
        <f t="shared" si="64"/>
        <v>7694.663680611982</v>
      </c>
      <c r="K337" s="5">
        <v>2</v>
      </c>
      <c r="L337" s="2">
        <v>4</v>
      </c>
      <c r="M337" s="19">
        <f t="shared" si="67"/>
        <v>3.2396969696969697</v>
      </c>
      <c r="N337" s="45">
        <v>1</v>
      </c>
      <c r="O337" s="38">
        <f t="shared" si="68"/>
        <v>3.2396969696969697</v>
      </c>
    </row>
    <row r="338" spans="2:15" ht="12.75">
      <c r="B338" s="36"/>
      <c r="C338" s="11"/>
      <c r="D338" s="4" t="s">
        <v>22</v>
      </c>
      <c r="E338" s="7">
        <v>105943</v>
      </c>
      <c r="F338" s="5">
        <v>32244</v>
      </c>
      <c r="G338" s="5">
        <v>7018</v>
      </c>
      <c r="H338" s="19">
        <f t="shared" si="62"/>
        <v>662.4316849626686</v>
      </c>
      <c r="I338" s="19">
        <f t="shared" si="63"/>
        <v>3043.523404094655</v>
      </c>
      <c r="J338" s="19">
        <f t="shared" si="64"/>
        <v>7694.663680611982</v>
      </c>
      <c r="K338" s="5">
        <v>2</v>
      </c>
      <c r="L338" s="2">
        <v>4</v>
      </c>
      <c r="M338" s="19">
        <f t="shared" si="67"/>
        <v>1.0633333333333332</v>
      </c>
      <c r="N338" s="44">
        <f>J338/I338*0.7</f>
        <v>1.7697463962924964</v>
      </c>
      <c r="O338" s="37">
        <f t="shared" si="68"/>
        <v>1.8818303347243543</v>
      </c>
    </row>
    <row r="339" spans="2:15" ht="45">
      <c r="B339" s="36"/>
      <c r="C339" s="11" t="s">
        <v>67</v>
      </c>
      <c r="D339" s="4" t="s">
        <v>33</v>
      </c>
      <c r="E339" s="7">
        <v>841363</v>
      </c>
      <c r="F339" s="5">
        <v>6334</v>
      </c>
      <c r="G339" s="5">
        <v>1070</v>
      </c>
      <c r="H339" s="19">
        <f t="shared" si="62"/>
        <v>12.717459645836577</v>
      </c>
      <c r="I339" s="19">
        <f t="shared" si="63"/>
        <v>75.28260691283073</v>
      </c>
      <c r="J339" s="19">
        <f>SUM($F$339:$F$341)*10000/$E$7</f>
        <v>428.1356784011768</v>
      </c>
      <c r="K339" s="5">
        <v>3</v>
      </c>
      <c r="L339" s="2">
        <v>4</v>
      </c>
      <c r="M339" s="19">
        <f t="shared" si="67"/>
        <v>0.1621212121212121</v>
      </c>
      <c r="N339" s="44">
        <f>J339/I339*0.7</f>
        <v>3.980932477907397</v>
      </c>
      <c r="O339" s="37">
        <f t="shared" si="68"/>
        <v>0.6453935986910476</v>
      </c>
    </row>
    <row r="340" spans="2:15" ht="38.25">
      <c r="B340" s="36"/>
      <c r="C340" s="11"/>
      <c r="D340" s="4" t="s">
        <v>32</v>
      </c>
      <c r="E340" s="7">
        <v>1869496</v>
      </c>
      <c r="F340" s="5">
        <v>132432</v>
      </c>
      <c r="G340" s="5">
        <v>26026</v>
      </c>
      <c r="H340" s="19">
        <f t="shared" si="62"/>
        <v>139.21399136451748</v>
      </c>
      <c r="I340" s="19">
        <f t="shared" si="63"/>
        <v>708.3834359634897</v>
      </c>
      <c r="J340" s="19">
        <f>SUM($F$339:$F$341)*10000/$E$7</f>
        <v>428.1356784011768</v>
      </c>
      <c r="K340" s="5">
        <v>4</v>
      </c>
      <c r="L340" s="2">
        <v>4</v>
      </c>
      <c r="M340" s="19">
        <f t="shared" si="67"/>
        <v>3.9433333333333334</v>
      </c>
      <c r="N340" s="45">
        <v>1</v>
      </c>
      <c r="O340" s="38">
        <f t="shared" si="68"/>
        <v>3.9433333333333334</v>
      </c>
    </row>
    <row r="341" spans="2:15" ht="25.5">
      <c r="B341" s="36"/>
      <c r="C341" s="11"/>
      <c r="D341" s="4" t="s">
        <v>132</v>
      </c>
      <c r="E341" s="7">
        <v>560347</v>
      </c>
      <c r="F341" s="5">
        <v>1286</v>
      </c>
      <c r="G341" s="5">
        <v>322</v>
      </c>
      <c r="H341" s="19">
        <f t="shared" si="62"/>
        <v>5.746439259958561</v>
      </c>
      <c r="I341" s="19">
        <f t="shared" si="63"/>
        <v>22.950064870517732</v>
      </c>
      <c r="J341" s="19">
        <f>SUM($F$339:$F$341)*10000/$E$7</f>
        <v>428.1356784011768</v>
      </c>
      <c r="K341" s="5">
        <v>1</v>
      </c>
      <c r="L341" s="2">
        <v>4</v>
      </c>
      <c r="M341" s="19">
        <f t="shared" si="67"/>
        <v>0.04878787878787879</v>
      </c>
      <c r="N341" s="44">
        <f>J341/I341*0.7</f>
        <v>13.05856765859603</v>
      </c>
      <c r="O341" s="37">
        <f t="shared" si="68"/>
        <v>0.6370998160708972</v>
      </c>
    </row>
    <row r="342" spans="2:15" ht="22.5">
      <c r="B342" s="36"/>
      <c r="C342" s="11" t="s">
        <v>74</v>
      </c>
      <c r="D342" s="4" t="s">
        <v>21</v>
      </c>
      <c r="E342" s="7">
        <v>100726</v>
      </c>
      <c r="F342" s="5">
        <v>81233</v>
      </c>
      <c r="G342" s="5">
        <v>14508</v>
      </c>
      <c r="H342" s="19">
        <f t="shared" si="62"/>
        <v>1440.3431090284535</v>
      </c>
      <c r="I342" s="19">
        <f t="shared" si="63"/>
        <v>8064.749915612652</v>
      </c>
      <c r="J342" s="19">
        <f aca="true" t="shared" si="69" ref="J342:J360">SUM($F$342:$F$360)*10000/$E$7</f>
        <v>9485.678982002357</v>
      </c>
      <c r="K342" s="5">
        <v>4</v>
      </c>
      <c r="L342" s="2">
        <v>4</v>
      </c>
      <c r="M342" s="19">
        <f t="shared" si="67"/>
        <v>2.1981818181818182</v>
      </c>
      <c r="N342" s="45">
        <v>1</v>
      </c>
      <c r="O342" s="38">
        <f t="shared" si="68"/>
        <v>2.1981818181818182</v>
      </c>
    </row>
    <row r="343" spans="2:15" ht="12.75">
      <c r="B343" s="36"/>
      <c r="C343" s="11"/>
      <c r="D343" s="4" t="s">
        <v>12</v>
      </c>
      <c r="E343" s="7">
        <v>90268</v>
      </c>
      <c r="F343" s="5">
        <v>42358</v>
      </c>
      <c r="G343" s="5">
        <v>9835</v>
      </c>
      <c r="H343" s="19">
        <f t="shared" si="62"/>
        <v>1089.5333894624894</v>
      </c>
      <c r="I343" s="19">
        <f t="shared" si="63"/>
        <v>4692.47130766163</v>
      </c>
      <c r="J343" s="19">
        <f t="shared" si="69"/>
        <v>9485.678982002357</v>
      </c>
      <c r="K343" s="5">
        <v>2</v>
      </c>
      <c r="L343" s="2">
        <v>4</v>
      </c>
      <c r="M343" s="19">
        <f t="shared" si="67"/>
        <v>1.4901515151515152</v>
      </c>
      <c r="N343" s="44">
        <f>J343/I343*0.7</f>
        <v>1.4150273602227965</v>
      </c>
      <c r="O343" s="37">
        <f t="shared" si="68"/>
        <v>2.1086051648168493</v>
      </c>
    </row>
    <row r="344" spans="2:15" ht="12.75">
      <c r="B344" s="36"/>
      <c r="C344" s="11"/>
      <c r="D344" s="4" t="s">
        <v>13</v>
      </c>
      <c r="E344" s="7">
        <v>128093</v>
      </c>
      <c r="F344" s="5">
        <v>141290</v>
      </c>
      <c r="G344" s="5">
        <v>28078</v>
      </c>
      <c r="H344" s="19">
        <f t="shared" si="62"/>
        <v>2192.001124183211</v>
      </c>
      <c r="I344" s="19">
        <f t="shared" si="63"/>
        <v>11030.267071580805</v>
      </c>
      <c r="J344" s="19">
        <f t="shared" si="69"/>
        <v>9485.678982002357</v>
      </c>
      <c r="K344" s="5">
        <v>12</v>
      </c>
      <c r="L344" s="2">
        <v>4</v>
      </c>
      <c r="M344" s="19">
        <f t="shared" si="67"/>
        <v>4.254242424242424</v>
      </c>
      <c r="N344" s="45">
        <v>1</v>
      </c>
      <c r="O344" s="38">
        <f t="shared" si="68"/>
        <v>4.254242424242424</v>
      </c>
    </row>
    <row r="345" spans="2:15" ht="12.75">
      <c r="B345" s="36"/>
      <c r="C345" s="11"/>
      <c r="D345" s="4" t="s">
        <v>29</v>
      </c>
      <c r="E345" s="7">
        <v>58605</v>
      </c>
      <c r="F345" s="5">
        <v>34224</v>
      </c>
      <c r="G345" s="5">
        <v>7764</v>
      </c>
      <c r="H345" s="19">
        <f t="shared" si="62"/>
        <v>1324.8016380854876</v>
      </c>
      <c r="I345" s="19">
        <f t="shared" si="63"/>
        <v>5839.774763245457</v>
      </c>
      <c r="J345" s="19">
        <f t="shared" si="69"/>
        <v>9485.678982002357</v>
      </c>
      <c r="K345" s="5">
        <v>1</v>
      </c>
      <c r="L345" s="2">
        <v>4</v>
      </c>
      <c r="M345" s="19">
        <f t="shared" si="67"/>
        <v>1.1763636363636363</v>
      </c>
      <c r="N345" s="44">
        <f>J345/I345*0.7</f>
        <v>1.1370259225051826</v>
      </c>
      <c r="O345" s="37">
        <f t="shared" si="68"/>
        <v>1.3375559488379147</v>
      </c>
    </row>
    <row r="346" spans="2:15" ht="12.75">
      <c r="B346" s="36"/>
      <c r="C346" s="11"/>
      <c r="D346" s="4" t="s">
        <v>24</v>
      </c>
      <c r="E346" s="7">
        <v>106676</v>
      </c>
      <c r="F346" s="5">
        <v>62191</v>
      </c>
      <c r="G346" s="5">
        <v>12910</v>
      </c>
      <c r="H346" s="19">
        <f t="shared" si="62"/>
        <v>1210.2066069218943</v>
      </c>
      <c r="I346" s="19">
        <f t="shared" si="63"/>
        <v>5829.896134088267</v>
      </c>
      <c r="J346" s="19">
        <f t="shared" si="69"/>
        <v>9485.678982002357</v>
      </c>
      <c r="K346" s="5">
        <v>9</v>
      </c>
      <c r="L346" s="2">
        <v>4</v>
      </c>
      <c r="M346" s="19">
        <f t="shared" si="67"/>
        <v>1.956060606060606</v>
      </c>
      <c r="N346" s="44">
        <f>J346/I346*0.7</f>
        <v>1.138952587607304</v>
      </c>
      <c r="O346" s="37">
        <f t="shared" si="68"/>
        <v>2.2278602887894383</v>
      </c>
    </row>
    <row r="347" spans="2:15" ht="12.75">
      <c r="B347" s="36"/>
      <c r="C347" s="11"/>
      <c r="D347" s="4" t="s">
        <v>19</v>
      </c>
      <c r="E347" s="7">
        <v>122128</v>
      </c>
      <c r="F347" s="5">
        <v>70361</v>
      </c>
      <c r="G347" s="5">
        <v>13217</v>
      </c>
      <c r="H347" s="19">
        <f t="shared" si="62"/>
        <v>1082.2252063408882</v>
      </c>
      <c r="I347" s="19">
        <f t="shared" si="63"/>
        <v>5761.250491287829</v>
      </c>
      <c r="J347" s="19">
        <f t="shared" si="69"/>
        <v>9485.678982002357</v>
      </c>
      <c r="K347" s="5">
        <v>10</v>
      </c>
      <c r="L347" s="2">
        <v>4</v>
      </c>
      <c r="M347" s="19">
        <f t="shared" si="67"/>
        <v>2.0025757575757575</v>
      </c>
      <c r="N347" s="44">
        <f>J347/I347*0.7</f>
        <v>1.152523275535863</v>
      </c>
      <c r="O347" s="37">
        <f t="shared" si="68"/>
        <v>2.308015171629924</v>
      </c>
    </row>
    <row r="348" spans="2:15" ht="12.75">
      <c r="B348" s="36"/>
      <c r="C348" s="11"/>
      <c r="D348" s="54" t="s">
        <v>151</v>
      </c>
      <c r="E348" s="7">
        <v>1002211</v>
      </c>
      <c r="F348" s="5">
        <v>1342941</v>
      </c>
      <c r="G348" s="5">
        <v>250949</v>
      </c>
      <c r="H348" s="19">
        <f t="shared" si="62"/>
        <v>2503.95375824053</v>
      </c>
      <c r="I348" s="19">
        <f t="shared" si="63"/>
        <v>13399.78307961098</v>
      </c>
      <c r="J348" s="19">
        <f t="shared" si="69"/>
        <v>9485.678982002357</v>
      </c>
      <c r="K348" s="5">
        <v>53</v>
      </c>
      <c r="L348" s="2">
        <v>4</v>
      </c>
      <c r="M348" s="19">
        <f t="shared" si="67"/>
        <v>38.02257575757576</v>
      </c>
      <c r="N348" s="45">
        <v>1</v>
      </c>
      <c r="O348" s="38">
        <f>M348*N348</f>
        <v>38.02257575757576</v>
      </c>
    </row>
    <row r="349" spans="2:15" ht="12.75">
      <c r="B349" s="36"/>
      <c r="C349" s="11"/>
      <c r="D349" s="54" t="s">
        <v>152</v>
      </c>
      <c r="E349" s="7">
        <v>283117</v>
      </c>
      <c r="F349" s="5">
        <v>177199</v>
      </c>
      <c r="G349" s="5">
        <v>30579</v>
      </c>
      <c r="H349" s="19">
        <f t="shared" si="62"/>
        <v>1080.0834990480967</v>
      </c>
      <c r="I349" s="19">
        <f t="shared" si="63"/>
        <v>6258.861177534376</v>
      </c>
      <c r="J349" s="19">
        <f t="shared" si="69"/>
        <v>9485.678982002357</v>
      </c>
      <c r="K349" s="5">
        <v>7</v>
      </c>
      <c r="L349" s="2">
        <v>4</v>
      </c>
      <c r="M349" s="19">
        <f t="shared" si="67"/>
        <v>4.633181818181818</v>
      </c>
      <c r="N349" s="44">
        <f>J349/I349*0.7</f>
        <v>1.0608919257125</v>
      </c>
      <c r="O349" s="37">
        <f>M349*N349</f>
        <v>4.915305181267051</v>
      </c>
    </row>
    <row r="350" spans="2:15" ht="12.75">
      <c r="B350" s="36"/>
      <c r="C350" s="11"/>
      <c r="D350" s="54" t="s">
        <v>153</v>
      </c>
      <c r="E350" s="7">
        <v>310748</v>
      </c>
      <c r="F350" s="5">
        <v>299597</v>
      </c>
      <c r="G350" s="5">
        <v>62933</v>
      </c>
      <c r="H350" s="19">
        <f t="shared" si="62"/>
        <v>2025.2101381183468</v>
      </c>
      <c r="I350" s="19">
        <f t="shared" si="63"/>
        <v>9641.15617799632</v>
      </c>
      <c r="J350" s="19">
        <f t="shared" si="69"/>
        <v>9485.678982002357</v>
      </c>
      <c r="K350" s="5">
        <v>18</v>
      </c>
      <c r="L350" s="2">
        <v>4</v>
      </c>
      <c r="M350" s="19">
        <f t="shared" si="67"/>
        <v>9.53530303030303</v>
      </c>
      <c r="N350" s="45">
        <v>1</v>
      </c>
      <c r="O350" s="38">
        <f>M350*N350</f>
        <v>9.53530303030303</v>
      </c>
    </row>
    <row r="351" spans="2:15" ht="12.75">
      <c r="B351" s="36"/>
      <c r="C351" s="11"/>
      <c r="D351" s="4" t="s">
        <v>17</v>
      </c>
      <c r="E351" s="7">
        <v>50763</v>
      </c>
      <c r="F351" s="5">
        <v>36130</v>
      </c>
      <c r="G351" s="5">
        <v>8986</v>
      </c>
      <c r="H351" s="19">
        <f t="shared" si="62"/>
        <v>1770.1869471859425</v>
      </c>
      <c r="I351" s="19">
        <f t="shared" si="63"/>
        <v>7117.38864921301</v>
      </c>
      <c r="J351" s="19">
        <f t="shared" si="69"/>
        <v>9485.678982002357</v>
      </c>
      <c r="K351" s="5">
        <v>2</v>
      </c>
      <c r="L351" s="2">
        <v>4</v>
      </c>
      <c r="M351" s="19">
        <f t="shared" si="67"/>
        <v>1.3615151515151516</v>
      </c>
      <c r="N351" s="45">
        <v>1</v>
      </c>
      <c r="O351" s="38">
        <f t="shared" si="68"/>
        <v>1.3615151515151516</v>
      </c>
    </row>
    <row r="352" spans="2:15" ht="12.75">
      <c r="B352" s="36"/>
      <c r="C352" s="11"/>
      <c r="D352" s="4" t="s">
        <v>10</v>
      </c>
      <c r="E352" s="7">
        <v>117199</v>
      </c>
      <c r="F352" s="5">
        <v>136721</v>
      </c>
      <c r="G352" s="5">
        <v>23765</v>
      </c>
      <c r="H352" s="19">
        <f t="shared" si="62"/>
        <v>2027.747677027961</v>
      </c>
      <c r="I352" s="19">
        <f t="shared" si="63"/>
        <v>11665.713871278766</v>
      </c>
      <c r="J352" s="19">
        <f t="shared" si="69"/>
        <v>9485.678982002357</v>
      </c>
      <c r="K352" s="5">
        <v>7</v>
      </c>
      <c r="L352" s="2">
        <v>4</v>
      </c>
      <c r="M352" s="19">
        <f t="shared" si="67"/>
        <v>3.6007575757575756</v>
      </c>
      <c r="N352" s="45">
        <v>1</v>
      </c>
      <c r="O352" s="38">
        <f t="shared" si="68"/>
        <v>3.6007575757575756</v>
      </c>
    </row>
    <row r="353" spans="2:15" ht="12.75">
      <c r="B353" s="36"/>
      <c r="C353" s="11"/>
      <c r="D353" s="4" t="s">
        <v>27</v>
      </c>
      <c r="E353" s="7">
        <v>182165</v>
      </c>
      <c r="F353" s="5">
        <v>87348</v>
      </c>
      <c r="G353" s="5">
        <v>20518</v>
      </c>
      <c r="H353" s="19">
        <f t="shared" si="62"/>
        <v>1126.3415035819176</v>
      </c>
      <c r="I353" s="19">
        <f t="shared" si="63"/>
        <v>4794.993549803749</v>
      </c>
      <c r="J353" s="19">
        <f t="shared" si="69"/>
        <v>9485.678982002357</v>
      </c>
      <c r="K353" s="5">
        <v>9</v>
      </c>
      <c r="L353" s="2">
        <v>4</v>
      </c>
      <c r="M353" s="19">
        <f t="shared" si="67"/>
        <v>3.108787878787879</v>
      </c>
      <c r="N353" s="44">
        <f>J353/I353*0.7</f>
        <v>1.3847725170920016</v>
      </c>
      <c r="O353" s="37">
        <f t="shared" si="68"/>
        <v>4.304964016014195</v>
      </c>
    </row>
    <row r="354" spans="2:15" ht="12.75">
      <c r="B354" s="36"/>
      <c r="C354" s="11"/>
      <c r="D354" s="4" t="s">
        <v>14</v>
      </c>
      <c r="E354" s="7">
        <v>114138</v>
      </c>
      <c r="F354" s="5">
        <v>100058</v>
      </c>
      <c r="G354" s="5">
        <v>19205</v>
      </c>
      <c r="H354" s="19">
        <f t="shared" si="62"/>
        <v>1682.6122763672047</v>
      </c>
      <c r="I354" s="19">
        <f t="shared" si="63"/>
        <v>8766.40557921113</v>
      </c>
      <c r="J354" s="19">
        <f t="shared" si="69"/>
        <v>9485.678982002357</v>
      </c>
      <c r="K354" s="5">
        <v>6</v>
      </c>
      <c r="L354" s="2">
        <v>4</v>
      </c>
      <c r="M354" s="19">
        <f t="shared" si="67"/>
        <v>2.9098484848484847</v>
      </c>
      <c r="N354" s="45">
        <v>1</v>
      </c>
      <c r="O354" s="38">
        <f t="shared" si="68"/>
        <v>2.9098484848484847</v>
      </c>
    </row>
    <row r="355" spans="2:15" ht="12.75">
      <c r="B355" s="36"/>
      <c r="C355" s="11"/>
      <c r="D355" s="4" t="s">
        <v>15</v>
      </c>
      <c r="E355" s="7">
        <v>153239</v>
      </c>
      <c r="F355" s="5">
        <v>215976</v>
      </c>
      <c r="G355" s="5">
        <v>43082</v>
      </c>
      <c r="H355" s="19">
        <f t="shared" si="62"/>
        <v>2811.4252899066164</v>
      </c>
      <c r="I355" s="19">
        <f t="shared" si="63"/>
        <v>14094.062216537566</v>
      </c>
      <c r="J355" s="19">
        <f t="shared" si="69"/>
        <v>9485.678982002357</v>
      </c>
      <c r="K355" s="5">
        <v>7</v>
      </c>
      <c r="L355" s="2">
        <v>4</v>
      </c>
      <c r="M355" s="19">
        <f t="shared" si="67"/>
        <v>6.527575757575757</v>
      </c>
      <c r="N355" s="45">
        <v>1</v>
      </c>
      <c r="O355" s="38">
        <f t="shared" si="68"/>
        <v>6.527575757575757</v>
      </c>
    </row>
    <row r="356" spans="2:15" ht="12.75">
      <c r="B356" s="36"/>
      <c r="C356" s="11"/>
      <c r="D356" s="4" t="s">
        <v>23</v>
      </c>
      <c r="E356" s="7">
        <v>43470</v>
      </c>
      <c r="F356" s="5">
        <v>22838</v>
      </c>
      <c r="G356" s="5">
        <v>4284</v>
      </c>
      <c r="H356" s="19">
        <f t="shared" si="62"/>
        <v>985.5072463768116</v>
      </c>
      <c r="I356" s="19">
        <f t="shared" si="63"/>
        <v>5253.7382102599495</v>
      </c>
      <c r="J356" s="19">
        <f t="shared" si="69"/>
        <v>9485.678982002357</v>
      </c>
      <c r="K356" s="5">
        <v>1</v>
      </c>
      <c r="L356" s="2">
        <v>4</v>
      </c>
      <c r="M356" s="19">
        <f t="shared" si="67"/>
        <v>0.649090909090909</v>
      </c>
      <c r="N356" s="44">
        <f>J356/I356*0.7</f>
        <v>1.263857280599657</v>
      </c>
      <c r="O356" s="37">
        <f t="shared" si="68"/>
        <v>0.8203582712255956</v>
      </c>
    </row>
    <row r="357" spans="2:15" ht="12.75">
      <c r="B357" s="36"/>
      <c r="C357" s="11"/>
      <c r="D357" s="4" t="s">
        <v>25</v>
      </c>
      <c r="E357" s="7">
        <v>82081</v>
      </c>
      <c r="F357" s="5">
        <v>34135</v>
      </c>
      <c r="G357" s="5">
        <v>6756</v>
      </c>
      <c r="H357" s="19">
        <f t="shared" si="62"/>
        <v>823.0893873125327</v>
      </c>
      <c r="I357" s="19">
        <f t="shared" si="63"/>
        <v>4158.69689696763</v>
      </c>
      <c r="J357" s="19">
        <f t="shared" si="69"/>
        <v>9485.678982002357</v>
      </c>
      <c r="K357" s="5">
        <v>4</v>
      </c>
      <c r="L357" s="2">
        <v>4</v>
      </c>
      <c r="M357" s="19">
        <f t="shared" si="67"/>
        <v>1.0236363636363637</v>
      </c>
      <c r="N357" s="44">
        <f>J357/I357*0.7</f>
        <v>1.596648049114442</v>
      </c>
      <c r="O357" s="37">
        <f t="shared" si="68"/>
        <v>1.6343870030026015</v>
      </c>
    </row>
    <row r="358" spans="2:15" ht="12.75">
      <c r="B358" s="36"/>
      <c r="C358" s="11"/>
      <c r="D358" s="4" t="s">
        <v>16</v>
      </c>
      <c r="E358" s="7">
        <v>65196</v>
      </c>
      <c r="F358" s="5">
        <v>40476</v>
      </c>
      <c r="G358" s="5">
        <v>6943</v>
      </c>
      <c r="H358" s="19">
        <f t="shared" si="62"/>
        <v>1064.942634517455</v>
      </c>
      <c r="I358" s="19">
        <f t="shared" si="63"/>
        <v>6208.356340879808</v>
      </c>
      <c r="J358" s="19">
        <f t="shared" si="69"/>
        <v>9485.678982002357</v>
      </c>
      <c r="K358" s="5">
        <v>3</v>
      </c>
      <c r="L358" s="2">
        <v>4</v>
      </c>
      <c r="M358" s="19">
        <f t="shared" si="67"/>
        <v>1.051969696969697</v>
      </c>
      <c r="N358" s="44">
        <f>J358/I358*0.7</f>
        <v>1.0695222572325278</v>
      </c>
      <c r="O358" s="37">
        <f t="shared" si="68"/>
        <v>1.1251050048432485</v>
      </c>
    </row>
    <row r="359" spans="2:15" ht="12.75">
      <c r="B359" s="36"/>
      <c r="C359" s="11"/>
      <c r="D359" s="4" t="s">
        <v>20</v>
      </c>
      <c r="E359" s="7">
        <v>154440</v>
      </c>
      <c r="F359" s="5">
        <v>132487</v>
      </c>
      <c r="G359" s="5">
        <v>27192</v>
      </c>
      <c r="H359" s="19">
        <f t="shared" si="62"/>
        <v>1760.6837606837607</v>
      </c>
      <c r="I359" s="19">
        <f t="shared" si="63"/>
        <v>8578.54182854183</v>
      </c>
      <c r="J359" s="19">
        <f t="shared" si="69"/>
        <v>9485.678982002357</v>
      </c>
      <c r="K359" s="5">
        <v>4</v>
      </c>
      <c r="L359" s="2">
        <v>4</v>
      </c>
      <c r="M359" s="19">
        <f t="shared" si="67"/>
        <v>4.12</v>
      </c>
      <c r="N359" s="45">
        <v>1</v>
      </c>
      <c r="O359" s="38">
        <f t="shared" si="68"/>
        <v>4.12</v>
      </c>
    </row>
    <row r="360" spans="2:15" ht="12.75">
      <c r="B360" s="36"/>
      <c r="C360" s="11"/>
      <c r="D360" s="4" t="s">
        <v>22</v>
      </c>
      <c r="E360" s="7">
        <v>105943</v>
      </c>
      <c r="F360" s="5">
        <v>45398</v>
      </c>
      <c r="G360" s="5">
        <v>9566</v>
      </c>
      <c r="H360" s="19">
        <f aca="true" t="shared" si="70" ref="H360:H415">G360*10000/E360</f>
        <v>902.9383725210727</v>
      </c>
      <c r="I360" s="19">
        <f aca="true" t="shared" si="71" ref="I360:I415">F360*10000/E360</f>
        <v>4285.134459095929</v>
      </c>
      <c r="J360" s="19">
        <f t="shared" si="69"/>
        <v>9485.678982002357</v>
      </c>
      <c r="K360" s="5">
        <v>3</v>
      </c>
      <c r="L360" s="2">
        <v>4</v>
      </c>
      <c r="M360" s="19">
        <f t="shared" si="67"/>
        <v>1.4493939393939395</v>
      </c>
      <c r="N360" s="44">
        <f>J360/I360*0.7</f>
        <v>1.5495372084082844</v>
      </c>
      <c r="O360" s="37">
        <f t="shared" si="68"/>
        <v>2.245889838732371</v>
      </c>
    </row>
    <row r="361" spans="2:15" ht="33.75">
      <c r="B361" s="36"/>
      <c r="C361" s="11" t="s">
        <v>75</v>
      </c>
      <c r="D361" s="4" t="s">
        <v>99</v>
      </c>
      <c r="E361" s="7">
        <v>3271206</v>
      </c>
      <c r="F361" s="5">
        <v>51228</v>
      </c>
      <c r="G361" s="5">
        <v>10457</v>
      </c>
      <c r="H361" s="19">
        <f t="shared" si="70"/>
        <v>31.966803680355195</v>
      </c>
      <c r="I361" s="19">
        <f t="shared" si="71"/>
        <v>156.60279419883676</v>
      </c>
      <c r="J361" s="19">
        <f>SUM($F$361)*10000/$E$7</f>
        <v>156.60279419883676</v>
      </c>
      <c r="K361" s="5">
        <v>4</v>
      </c>
      <c r="L361" s="2">
        <v>4</v>
      </c>
      <c r="M361" s="19">
        <f t="shared" si="67"/>
        <v>1.5843939393939395</v>
      </c>
      <c r="N361" s="44">
        <v>1.03</v>
      </c>
      <c r="O361" s="37">
        <f t="shared" si="68"/>
        <v>1.6319257575757578</v>
      </c>
    </row>
    <row r="362" spans="2:15" ht="33.75">
      <c r="B362" s="36"/>
      <c r="C362" s="11" t="s">
        <v>53</v>
      </c>
      <c r="D362" s="4" t="s">
        <v>21</v>
      </c>
      <c r="E362" s="7">
        <v>100726</v>
      </c>
      <c r="F362" s="5">
        <v>153847</v>
      </c>
      <c r="G362" s="5">
        <v>26242</v>
      </c>
      <c r="H362" s="19">
        <f t="shared" si="70"/>
        <v>2605.2856263526796</v>
      </c>
      <c r="I362" s="19">
        <f t="shared" si="71"/>
        <v>15273.812123979906</v>
      </c>
      <c r="J362" s="19">
        <f aca="true" t="shared" si="72" ref="J362:J380">SUM($F$362:$F$380)*10000/$E$7</f>
        <v>15262.273302262223</v>
      </c>
      <c r="K362" s="5">
        <v>11</v>
      </c>
      <c r="L362" s="2">
        <v>4</v>
      </c>
      <c r="M362" s="19">
        <f t="shared" si="67"/>
        <v>3.976060606060606</v>
      </c>
      <c r="N362" s="45">
        <v>1</v>
      </c>
      <c r="O362" s="38">
        <f t="shared" si="68"/>
        <v>3.976060606060606</v>
      </c>
    </row>
    <row r="363" spans="2:15" ht="12.75">
      <c r="B363" s="36"/>
      <c r="C363" s="11"/>
      <c r="D363" s="4" t="s">
        <v>12</v>
      </c>
      <c r="E363" s="7">
        <v>90268</v>
      </c>
      <c r="F363" s="5">
        <v>80582</v>
      </c>
      <c r="G363" s="5">
        <v>15468</v>
      </c>
      <c r="H363" s="19">
        <f t="shared" si="70"/>
        <v>1713.56405370674</v>
      </c>
      <c r="I363" s="19">
        <f t="shared" si="71"/>
        <v>8926.97301369256</v>
      </c>
      <c r="J363" s="19">
        <f t="shared" si="72"/>
        <v>15262.273302262223</v>
      </c>
      <c r="K363" s="5">
        <v>9</v>
      </c>
      <c r="L363" s="2">
        <v>4</v>
      </c>
      <c r="M363" s="19">
        <f aca="true" t="shared" si="73" ref="M363:M390">G363/L363/1650</f>
        <v>2.3436363636363637</v>
      </c>
      <c r="N363" s="44">
        <f>J363/I363*0.7</f>
        <v>1.196776476774</v>
      </c>
      <c r="O363" s="37">
        <f aca="true" t="shared" si="74" ref="O363:O390">M363*N363</f>
        <v>2.804808870112156</v>
      </c>
    </row>
    <row r="364" spans="2:15" ht="12.75">
      <c r="B364" s="36"/>
      <c r="C364" s="11"/>
      <c r="D364" s="4" t="s">
        <v>13</v>
      </c>
      <c r="E364" s="7">
        <v>128093</v>
      </c>
      <c r="F364" s="5">
        <v>256836</v>
      </c>
      <c r="G364" s="5">
        <v>49116</v>
      </c>
      <c r="H364" s="19">
        <f t="shared" si="70"/>
        <v>3834.4015676110325</v>
      </c>
      <c r="I364" s="19">
        <f t="shared" si="71"/>
        <v>20050.744381035653</v>
      </c>
      <c r="J364" s="19">
        <f t="shared" si="72"/>
        <v>15262.273302262223</v>
      </c>
      <c r="K364" s="5">
        <v>16</v>
      </c>
      <c r="L364" s="2">
        <v>4</v>
      </c>
      <c r="M364" s="19">
        <f t="shared" si="73"/>
        <v>7.441818181818181</v>
      </c>
      <c r="N364" s="45">
        <v>1</v>
      </c>
      <c r="O364" s="38">
        <f t="shared" si="74"/>
        <v>7.441818181818181</v>
      </c>
    </row>
    <row r="365" spans="2:15" ht="12.75">
      <c r="B365" s="36"/>
      <c r="C365" s="11"/>
      <c r="D365" s="4" t="s">
        <v>29</v>
      </c>
      <c r="E365" s="7">
        <v>58605</v>
      </c>
      <c r="F365" s="5">
        <v>34920</v>
      </c>
      <c r="G365" s="5">
        <v>7694</v>
      </c>
      <c r="H365" s="19">
        <f t="shared" si="70"/>
        <v>1312.8572647385035</v>
      </c>
      <c r="I365" s="19">
        <f t="shared" si="71"/>
        <v>5958.535961095469</v>
      </c>
      <c r="J365" s="19">
        <f t="shared" si="72"/>
        <v>15262.273302262223</v>
      </c>
      <c r="K365" s="5">
        <v>4</v>
      </c>
      <c r="L365" s="2">
        <v>4</v>
      </c>
      <c r="M365" s="19">
        <f t="shared" si="73"/>
        <v>1.1657575757575758</v>
      </c>
      <c r="N365" s="44">
        <f>J365/I365*0.7</f>
        <v>1.7929893150496972</v>
      </c>
      <c r="O365" s="37">
        <f t="shared" si="74"/>
        <v>2.090190877271571</v>
      </c>
    </row>
    <row r="366" spans="2:15" ht="12.75">
      <c r="B366" s="36"/>
      <c r="C366" s="11"/>
      <c r="D366" s="4" t="s">
        <v>24</v>
      </c>
      <c r="E366" s="7">
        <v>106676</v>
      </c>
      <c r="F366" s="5">
        <v>128606</v>
      </c>
      <c r="G366" s="5">
        <v>26345</v>
      </c>
      <c r="H366" s="19">
        <f t="shared" si="70"/>
        <v>2469.6276575799616</v>
      </c>
      <c r="I366" s="19">
        <f t="shared" si="71"/>
        <v>12055.757621208144</v>
      </c>
      <c r="J366" s="19">
        <f t="shared" si="72"/>
        <v>15262.273302262223</v>
      </c>
      <c r="K366" s="5">
        <v>14</v>
      </c>
      <c r="L366" s="2">
        <v>4</v>
      </c>
      <c r="M366" s="19">
        <f t="shared" si="73"/>
        <v>3.9916666666666667</v>
      </c>
      <c r="N366" s="45">
        <v>1</v>
      </c>
      <c r="O366" s="38">
        <f t="shared" si="74"/>
        <v>3.9916666666666667</v>
      </c>
    </row>
    <row r="367" spans="2:15" ht="12.75">
      <c r="B367" s="36"/>
      <c r="C367" s="11"/>
      <c r="D367" s="4" t="s">
        <v>19</v>
      </c>
      <c r="E367" s="7">
        <v>122128</v>
      </c>
      <c r="F367" s="5">
        <v>153070</v>
      </c>
      <c r="G367" s="5">
        <v>34294</v>
      </c>
      <c r="H367" s="19">
        <f t="shared" si="70"/>
        <v>2808.0374688851043</v>
      </c>
      <c r="I367" s="19">
        <f t="shared" si="71"/>
        <v>12533.571334992794</v>
      </c>
      <c r="J367" s="19">
        <f t="shared" si="72"/>
        <v>15262.273302262223</v>
      </c>
      <c r="K367" s="5">
        <v>16</v>
      </c>
      <c r="L367" s="2">
        <v>4</v>
      </c>
      <c r="M367" s="19">
        <f t="shared" si="73"/>
        <v>5.196060606060606</v>
      </c>
      <c r="N367" s="45">
        <v>1</v>
      </c>
      <c r="O367" s="38">
        <f t="shared" si="74"/>
        <v>5.196060606060606</v>
      </c>
    </row>
    <row r="368" spans="2:15" ht="12.75">
      <c r="B368" s="36"/>
      <c r="C368" s="11"/>
      <c r="D368" s="54" t="s">
        <v>151</v>
      </c>
      <c r="E368" s="7">
        <v>1002211</v>
      </c>
      <c r="F368" s="5">
        <v>1989597</v>
      </c>
      <c r="G368" s="5">
        <v>395616</v>
      </c>
      <c r="H368" s="19">
        <f t="shared" si="70"/>
        <v>3947.4322273453395</v>
      </c>
      <c r="I368" s="19">
        <f t="shared" si="71"/>
        <v>19852.07705762559</v>
      </c>
      <c r="J368" s="19">
        <f t="shared" si="72"/>
        <v>15262.273302262223</v>
      </c>
      <c r="K368" s="5">
        <v>86</v>
      </c>
      <c r="L368" s="2">
        <v>4</v>
      </c>
      <c r="M368" s="19">
        <f t="shared" si="73"/>
        <v>59.941818181818185</v>
      </c>
      <c r="N368" s="45">
        <v>1</v>
      </c>
      <c r="O368" s="38">
        <f t="shared" si="74"/>
        <v>59.941818181818185</v>
      </c>
    </row>
    <row r="369" spans="2:15" ht="12.75">
      <c r="B369" s="36"/>
      <c r="C369" s="11"/>
      <c r="D369" s="54" t="s">
        <v>152</v>
      </c>
      <c r="E369" s="7">
        <v>283117</v>
      </c>
      <c r="F369" s="5">
        <v>414250</v>
      </c>
      <c r="G369" s="5">
        <v>78912</v>
      </c>
      <c r="H369" s="19">
        <f t="shared" si="70"/>
        <v>2787.257564893666</v>
      </c>
      <c r="I369" s="19">
        <f t="shared" si="71"/>
        <v>14631.760014411004</v>
      </c>
      <c r="J369" s="19">
        <f t="shared" si="72"/>
        <v>15262.273302262223</v>
      </c>
      <c r="K369" s="5">
        <v>23</v>
      </c>
      <c r="L369" s="2">
        <v>4</v>
      </c>
      <c r="M369" s="19">
        <f t="shared" si="73"/>
        <v>11.956363636363637</v>
      </c>
      <c r="N369" s="45">
        <v>1</v>
      </c>
      <c r="O369" s="38">
        <f t="shared" si="74"/>
        <v>11.956363636363637</v>
      </c>
    </row>
    <row r="370" spans="2:15" ht="12.75">
      <c r="B370" s="36"/>
      <c r="C370" s="11"/>
      <c r="D370" s="54" t="s">
        <v>153</v>
      </c>
      <c r="E370" s="7">
        <v>310748</v>
      </c>
      <c r="F370" s="5">
        <v>521083</v>
      </c>
      <c r="G370" s="5">
        <v>99141</v>
      </c>
      <c r="H370" s="19">
        <f t="shared" si="70"/>
        <v>3190.398650996949</v>
      </c>
      <c r="I370" s="19">
        <f t="shared" si="71"/>
        <v>16768.667859487432</v>
      </c>
      <c r="J370" s="19">
        <f t="shared" si="72"/>
        <v>15262.273302262223</v>
      </c>
      <c r="K370" s="5">
        <v>37</v>
      </c>
      <c r="L370" s="2">
        <v>4</v>
      </c>
      <c r="M370" s="19">
        <f t="shared" si="73"/>
        <v>15.021363636363636</v>
      </c>
      <c r="N370" s="45">
        <v>1</v>
      </c>
      <c r="O370" s="38">
        <f t="shared" si="74"/>
        <v>15.021363636363636</v>
      </c>
    </row>
    <row r="371" spans="2:15" ht="12.75">
      <c r="B371" s="36"/>
      <c r="C371" s="11"/>
      <c r="D371" s="4" t="s">
        <v>17</v>
      </c>
      <c r="E371" s="7">
        <v>50763</v>
      </c>
      <c r="F371" s="5">
        <v>73524</v>
      </c>
      <c r="G371" s="5">
        <v>12310</v>
      </c>
      <c r="H371" s="19">
        <f t="shared" si="70"/>
        <v>2424.994582668479</v>
      </c>
      <c r="I371" s="19">
        <f t="shared" si="71"/>
        <v>14483.777554518054</v>
      </c>
      <c r="J371" s="19">
        <f t="shared" si="72"/>
        <v>15262.273302262223</v>
      </c>
      <c r="K371" s="5">
        <v>6</v>
      </c>
      <c r="L371" s="2">
        <v>4</v>
      </c>
      <c r="M371" s="19">
        <f t="shared" si="73"/>
        <v>1.8651515151515152</v>
      </c>
      <c r="N371" s="45">
        <v>1</v>
      </c>
      <c r="O371" s="38">
        <f t="shared" si="74"/>
        <v>1.8651515151515152</v>
      </c>
    </row>
    <row r="372" spans="2:15" ht="12.75">
      <c r="B372" s="36"/>
      <c r="C372" s="11"/>
      <c r="D372" s="4" t="s">
        <v>10</v>
      </c>
      <c r="E372" s="7">
        <v>117199</v>
      </c>
      <c r="F372" s="5">
        <v>76426</v>
      </c>
      <c r="G372" s="5">
        <v>16332</v>
      </c>
      <c r="H372" s="19">
        <f t="shared" si="70"/>
        <v>1393.5272485260114</v>
      </c>
      <c r="I372" s="19">
        <f t="shared" si="71"/>
        <v>6521.045401411275</v>
      </c>
      <c r="J372" s="19">
        <f t="shared" si="72"/>
        <v>15262.273302262223</v>
      </c>
      <c r="K372" s="5">
        <v>9</v>
      </c>
      <c r="L372" s="2">
        <v>4</v>
      </c>
      <c r="M372" s="19">
        <f t="shared" si="73"/>
        <v>2.4745454545454546</v>
      </c>
      <c r="N372" s="44">
        <f>J372/I372*0.7</f>
        <v>1.6383249393220645</v>
      </c>
      <c r="O372" s="37">
        <f t="shared" si="74"/>
        <v>4.054109531667872</v>
      </c>
    </row>
    <row r="373" spans="2:15" ht="12.75">
      <c r="B373" s="36"/>
      <c r="C373" s="11"/>
      <c r="D373" s="4" t="s">
        <v>27</v>
      </c>
      <c r="E373" s="7">
        <v>182165</v>
      </c>
      <c r="F373" s="5">
        <v>161580</v>
      </c>
      <c r="G373" s="5">
        <v>29470</v>
      </c>
      <c r="H373" s="19">
        <f t="shared" si="70"/>
        <v>1617.7641149507315</v>
      </c>
      <c r="I373" s="19">
        <f t="shared" si="71"/>
        <v>8869.98051217303</v>
      </c>
      <c r="J373" s="19">
        <f t="shared" si="72"/>
        <v>15262.273302262223</v>
      </c>
      <c r="K373" s="5">
        <v>14</v>
      </c>
      <c r="L373" s="2">
        <v>4</v>
      </c>
      <c r="M373" s="19">
        <f t="shared" si="73"/>
        <v>4.465151515151515</v>
      </c>
      <c r="N373" s="44">
        <f>J373/I373*0.7</f>
        <v>1.204466153778078</v>
      </c>
      <c r="O373" s="37">
        <f t="shared" si="74"/>
        <v>5.378123871490903</v>
      </c>
    </row>
    <row r="374" spans="2:15" ht="12.75">
      <c r="B374" s="36"/>
      <c r="C374" s="11"/>
      <c r="D374" s="4" t="s">
        <v>14</v>
      </c>
      <c r="E374" s="7">
        <v>114138</v>
      </c>
      <c r="F374" s="5">
        <v>113947</v>
      </c>
      <c r="G374" s="5">
        <v>24434</v>
      </c>
      <c r="H374" s="19">
        <f t="shared" si="70"/>
        <v>2140.7419089172754</v>
      </c>
      <c r="I374" s="19">
        <f t="shared" si="71"/>
        <v>9983.265871138447</v>
      </c>
      <c r="J374" s="19">
        <f t="shared" si="72"/>
        <v>15262.273302262223</v>
      </c>
      <c r="K374" s="5">
        <v>7</v>
      </c>
      <c r="L374" s="2">
        <v>4</v>
      </c>
      <c r="M374" s="19">
        <f t="shared" si="73"/>
        <v>3.702121212121212</v>
      </c>
      <c r="N374" s="44">
        <f>J374/I374*0.7</f>
        <v>1.0701499338477747</v>
      </c>
      <c r="O374" s="37">
        <f t="shared" si="74"/>
        <v>3.9618247702479588</v>
      </c>
    </row>
    <row r="375" spans="2:15" ht="12.75">
      <c r="B375" s="36"/>
      <c r="C375" s="11"/>
      <c r="D375" s="4" t="s">
        <v>15</v>
      </c>
      <c r="E375" s="7">
        <v>153239</v>
      </c>
      <c r="F375" s="5">
        <v>249060</v>
      </c>
      <c r="G375" s="5">
        <v>45168</v>
      </c>
      <c r="H375" s="19">
        <f t="shared" si="70"/>
        <v>2947.5525160044112</v>
      </c>
      <c r="I375" s="19">
        <f t="shared" si="71"/>
        <v>16253.042632750148</v>
      </c>
      <c r="J375" s="19">
        <f t="shared" si="72"/>
        <v>15262.273302262223</v>
      </c>
      <c r="K375" s="5">
        <v>13</v>
      </c>
      <c r="L375" s="2">
        <v>4</v>
      </c>
      <c r="M375" s="19">
        <f t="shared" si="73"/>
        <v>6.843636363636364</v>
      </c>
      <c r="N375" s="45">
        <v>1</v>
      </c>
      <c r="O375" s="38">
        <f t="shared" si="74"/>
        <v>6.843636363636364</v>
      </c>
    </row>
    <row r="376" spans="2:15" ht="12.75">
      <c r="B376" s="36"/>
      <c r="C376" s="11"/>
      <c r="D376" s="4" t="s">
        <v>23</v>
      </c>
      <c r="E376" s="7">
        <v>43470</v>
      </c>
      <c r="F376" s="5">
        <v>37114</v>
      </c>
      <c r="G376" s="5">
        <v>7090</v>
      </c>
      <c r="H376" s="19">
        <f t="shared" si="70"/>
        <v>1631.0098918794572</v>
      </c>
      <c r="I376" s="19">
        <f t="shared" si="71"/>
        <v>8537.842190016103</v>
      </c>
      <c r="J376" s="19">
        <f t="shared" si="72"/>
        <v>15262.273302262223</v>
      </c>
      <c r="K376" s="5">
        <v>2</v>
      </c>
      <c r="L376" s="2">
        <v>4</v>
      </c>
      <c r="M376" s="19">
        <f t="shared" si="73"/>
        <v>1.0742424242424242</v>
      </c>
      <c r="N376" s="44">
        <f>J376/I376*0.7</f>
        <v>1.2513221811568065</v>
      </c>
      <c r="O376" s="37">
        <f t="shared" si="74"/>
        <v>1.3442233733942057</v>
      </c>
    </row>
    <row r="377" spans="2:15" ht="12.75">
      <c r="B377" s="36"/>
      <c r="C377" s="11"/>
      <c r="D377" s="4" t="s">
        <v>25</v>
      </c>
      <c r="E377" s="7">
        <v>82081</v>
      </c>
      <c r="F377" s="5">
        <v>126334</v>
      </c>
      <c r="G377" s="5">
        <v>25150</v>
      </c>
      <c r="H377" s="19">
        <f t="shared" si="70"/>
        <v>3064.0464906616635</v>
      </c>
      <c r="I377" s="19">
        <f t="shared" si="71"/>
        <v>15391.381683946345</v>
      </c>
      <c r="J377" s="19">
        <f t="shared" si="72"/>
        <v>15262.273302262223</v>
      </c>
      <c r="K377" s="5">
        <v>10</v>
      </c>
      <c r="L377" s="2">
        <v>4</v>
      </c>
      <c r="M377" s="19">
        <f t="shared" si="73"/>
        <v>3.8106060606060606</v>
      </c>
      <c r="N377" s="45">
        <v>1</v>
      </c>
      <c r="O377" s="38">
        <f t="shared" si="74"/>
        <v>3.8106060606060606</v>
      </c>
    </row>
    <row r="378" spans="2:15" ht="12.75">
      <c r="B378" s="36"/>
      <c r="C378" s="11"/>
      <c r="D378" s="4" t="s">
        <v>16</v>
      </c>
      <c r="E378" s="7">
        <v>65196</v>
      </c>
      <c r="F378" s="5">
        <v>78206</v>
      </c>
      <c r="G378" s="5">
        <v>14779</v>
      </c>
      <c r="H378" s="19">
        <f t="shared" si="70"/>
        <v>2266.856862384195</v>
      </c>
      <c r="I378" s="19">
        <f t="shared" si="71"/>
        <v>11995.521197619486</v>
      </c>
      <c r="J378" s="19">
        <f t="shared" si="72"/>
        <v>15262.273302262223</v>
      </c>
      <c r="K378" s="5">
        <v>5</v>
      </c>
      <c r="L378" s="2">
        <v>4</v>
      </c>
      <c r="M378" s="19">
        <f t="shared" si="73"/>
        <v>2.2392424242424243</v>
      </c>
      <c r="N378" s="45">
        <v>1</v>
      </c>
      <c r="O378" s="38">
        <f t="shared" si="74"/>
        <v>2.2392424242424243</v>
      </c>
    </row>
    <row r="379" spans="2:15" ht="12.75">
      <c r="B379" s="36"/>
      <c r="C379" s="11"/>
      <c r="D379" s="4" t="s">
        <v>20</v>
      </c>
      <c r="E379" s="7">
        <v>154440</v>
      </c>
      <c r="F379" s="5">
        <v>235596</v>
      </c>
      <c r="G379" s="5">
        <v>42127</v>
      </c>
      <c r="H379" s="19">
        <f t="shared" si="70"/>
        <v>2727.725977725978</v>
      </c>
      <c r="I379" s="19">
        <f t="shared" si="71"/>
        <v>15254.856254856255</v>
      </c>
      <c r="J379" s="19">
        <f t="shared" si="72"/>
        <v>15262.273302262223</v>
      </c>
      <c r="K379" s="5">
        <v>7</v>
      </c>
      <c r="L379" s="2">
        <v>4</v>
      </c>
      <c r="M379" s="19">
        <f t="shared" si="73"/>
        <v>6.382878787878788</v>
      </c>
      <c r="N379" s="45">
        <v>1</v>
      </c>
      <c r="O379" s="38">
        <f t="shared" si="74"/>
        <v>6.382878787878788</v>
      </c>
    </row>
    <row r="380" spans="2:15" ht="12.75">
      <c r="B380" s="36"/>
      <c r="C380" s="11"/>
      <c r="D380" s="4" t="s">
        <v>22</v>
      </c>
      <c r="E380" s="7">
        <v>105943</v>
      </c>
      <c r="F380" s="5">
        <v>108026</v>
      </c>
      <c r="G380" s="5">
        <v>21840</v>
      </c>
      <c r="H380" s="19">
        <f t="shared" si="70"/>
        <v>2061.485893357749</v>
      </c>
      <c r="I380" s="19">
        <f t="shared" si="71"/>
        <v>10196.615160982792</v>
      </c>
      <c r="J380" s="19">
        <f t="shared" si="72"/>
        <v>15262.273302262223</v>
      </c>
      <c r="K380" s="5">
        <v>6</v>
      </c>
      <c r="L380" s="2">
        <v>4</v>
      </c>
      <c r="M380" s="19">
        <f t="shared" si="73"/>
        <v>3.309090909090909</v>
      </c>
      <c r="N380" s="44">
        <f>J380/I380*0.7</f>
        <v>1.0477586084119535</v>
      </c>
      <c r="O380" s="37">
        <f t="shared" si="74"/>
        <v>3.467128486017737</v>
      </c>
    </row>
    <row r="381" spans="2:15" ht="22.5">
      <c r="B381" s="36"/>
      <c r="C381" s="11" t="s">
        <v>69</v>
      </c>
      <c r="D381" s="6" t="s">
        <v>139</v>
      </c>
      <c r="E381" s="7">
        <v>3271206</v>
      </c>
      <c r="F381" s="5">
        <v>48882</v>
      </c>
      <c r="G381" s="5">
        <v>8554</v>
      </c>
      <c r="H381" s="19">
        <f t="shared" si="70"/>
        <v>26.149377324448537</v>
      </c>
      <c r="I381" s="19">
        <f t="shared" si="71"/>
        <v>149.43112723564337</v>
      </c>
      <c r="J381" s="19">
        <f>SUM($F$381)*10000/$E$7</f>
        <v>149.43112723564337</v>
      </c>
      <c r="K381" s="5">
        <v>9</v>
      </c>
      <c r="L381" s="2">
        <v>4</v>
      </c>
      <c r="M381" s="19">
        <f t="shared" si="73"/>
        <v>1.2960606060606061</v>
      </c>
      <c r="N381" s="44">
        <v>1.03</v>
      </c>
      <c r="O381" s="37">
        <f t="shared" si="74"/>
        <v>1.3349424242424244</v>
      </c>
    </row>
    <row r="382" spans="2:15" ht="22.5">
      <c r="B382" s="36"/>
      <c r="C382" s="11" t="s">
        <v>57</v>
      </c>
      <c r="D382" s="4" t="s">
        <v>99</v>
      </c>
      <c r="E382" s="7">
        <v>3271206</v>
      </c>
      <c r="F382" s="5">
        <v>66907</v>
      </c>
      <c r="G382" s="5">
        <v>11952</v>
      </c>
      <c r="H382" s="19">
        <f t="shared" si="70"/>
        <v>36.536983607880394</v>
      </c>
      <c r="I382" s="19">
        <f t="shared" si="71"/>
        <v>204.53312937185856</v>
      </c>
      <c r="J382" s="19">
        <f>SUM($F$382)*10000/$E$7</f>
        <v>204.53312937185856</v>
      </c>
      <c r="K382" s="5">
        <v>9</v>
      </c>
      <c r="L382" s="2">
        <v>4</v>
      </c>
      <c r="M382" s="19">
        <f t="shared" si="73"/>
        <v>1.8109090909090908</v>
      </c>
      <c r="N382" s="44">
        <v>1.03</v>
      </c>
      <c r="O382" s="37">
        <f t="shared" si="74"/>
        <v>1.8652363636363636</v>
      </c>
    </row>
    <row r="383" spans="2:15" ht="22.5">
      <c r="B383" s="36"/>
      <c r="C383" s="11" t="s">
        <v>46</v>
      </c>
      <c r="D383" s="4" t="s">
        <v>21</v>
      </c>
      <c r="E383" s="7">
        <v>100726</v>
      </c>
      <c r="F383" s="5">
        <v>26753</v>
      </c>
      <c r="G383" s="5">
        <v>6293</v>
      </c>
      <c r="H383" s="19">
        <f t="shared" si="70"/>
        <v>624.7642118221711</v>
      </c>
      <c r="I383" s="19">
        <f t="shared" si="71"/>
        <v>2656.0173142981953</v>
      </c>
      <c r="J383" s="19">
        <f aca="true" t="shared" si="75" ref="J383:J401">SUM($F$383:$F$401)*10000/$E$7</f>
        <v>3591.2932416974045</v>
      </c>
      <c r="K383" s="5">
        <v>1</v>
      </c>
      <c r="L383" s="2">
        <v>4</v>
      </c>
      <c r="M383" s="19">
        <f t="shared" si="73"/>
        <v>0.9534848484848485</v>
      </c>
      <c r="N383" s="45">
        <v>1</v>
      </c>
      <c r="O383" s="38">
        <f t="shared" si="74"/>
        <v>0.9534848484848485</v>
      </c>
    </row>
    <row r="384" spans="2:15" ht="12.75">
      <c r="B384" s="36"/>
      <c r="C384" s="11"/>
      <c r="D384" s="4" t="s">
        <v>12</v>
      </c>
      <c r="E384" s="7">
        <v>90268</v>
      </c>
      <c r="F384" s="5">
        <v>48811</v>
      </c>
      <c r="G384" s="5">
        <v>9334</v>
      </c>
      <c r="H384" s="19">
        <f t="shared" si="70"/>
        <v>1034.0319936190012</v>
      </c>
      <c r="I384" s="19">
        <f t="shared" si="71"/>
        <v>5407.342579873266</v>
      </c>
      <c r="J384" s="19">
        <f t="shared" si="75"/>
        <v>3591.2932416974045</v>
      </c>
      <c r="K384" s="5">
        <v>1</v>
      </c>
      <c r="L384" s="2">
        <v>4</v>
      </c>
      <c r="M384" s="19">
        <f t="shared" si="73"/>
        <v>1.4142424242424243</v>
      </c>
      <c r="N384" s="45">
        <v>1</v>
      </c>
      <c r="O384" s="38">
        <f t="shared" si="74"/>
        <v>1.4142424242424243</v>
      </c>
    </row>
    <row r="385" spans="2:15" ht="12.75">
      <c r="B385" s="36"/>
      <c r="C385" s="11"/>
      <c r="D385" s="4" t="s">
        <v>13</v>
      </c>
      <c r="E385" s="7">
        <v>128093</v>
      </c>
      <c r="F385" s="5">
        <v>35858</v>
      </c>
      <c r="G385" s="5">
        <v>7490</v>
      </c>
      <c r="H385" s="19">
        <f t="shared" si="70"/>
        <v>584.7314060877644</v>
      </c>
      <c r="I385" s="19">
        <f t="shared" si="71"/>
        <v>2799.372331040728</v>
      </c>
      <c r="J385" s="19">
        <f t="shared" si="75"/>
        <v>3591.2932416974045</v>
      </c>
      <c r="K385" s="5">
        <v>5</v>
      </c>
      <c r="L385" s="2">
        <v>4</v>
      </c>
      <c r="M385" s="19">
        <f t="shared" si="73"/>
        <v>1.1348484848484848</v>
      </c>
      <c r="N385" s="45">
        <v>1</v>
      </c>
      <c r="O385" s="38">
        <f t="shared" si="74"/>
        <v>1.1348484848484848</v>
      </c>
    </row>
    <row r="386" spans="2:15" ht="12.75">
      <c r="B386" s="36"/>
      <c r="C386" s="11"/>
      <c r="D386" s="4" t="s">
        <v>29</v>
      </c>
      <c r="E386" s="7">
        <v>58605</v>
      </c>
      <c r="F386" s="5">
        <v>5030</v>
      </c>
      <c r="G386" s="5">
        <v>1111</v>
      </c>
      <c r="H386" s="19">
        <f t="shared" si="70"/>
        <v>189.5742684071325</v>
      </c>
      <c r="I386" s="19">
        <f t="shared" si="71"/>
        <v>858.2885419332821</v>
      </c>
      <c r="J386" s="19">
        <f t="shared" si="75"/>
        <v>3591.2932416974045</v>
      </c>
      <c r="K386" s="5">
        <v>1</v>
      </c>
      <c r="L386" s="2">
        <v>4</v>
      </c>
      <c r="M386" s="19">
        <f t="shared" si="73"/>
        <v>0.16833333333333333</v>
      </c>
      <c r="N386" s="44">
        <f>J386/I386*0.7</f>
        <v>2.928974518902057</v>
      </c>
      <c r="O386" s="37">
        <f t="shared" si="74"/>
        <v>0.4930440440151796</v>
      </c>
    </row>
    <row r="387" spans="2:15" ht="12.75">
      <c r="B387" s="36"/>
      <c r="C387" s="11"/>
      <c r="D387" s="4" t="s">
        <v>24</v>
      </c>
      <c r="E387" s="7">
        <v>106676</v>
      </c>
      <c r="F387" s="5">
        <v>15007</v>
      </c>
      <c r="G387" s="5">
        <v>2762</v>
      </c>
      <c r="H387" s="19">
        <f t="shared" si="70"/>
        <v>258.91484495106675</v>
      </c>
      <c r="I387" s="19">
        <f t="shared" si="71"/>
        <v>1406.7831564738085</v>
      </c>
      <c r="J387" s="19">
        <f t="shared" si="75"/>
        <v>3591.2932416974045</v>
      </c>
      <c r="K387" s="5">
        <v>2</v>
      </c>
      <c r="L387" s="2">
        <v>4</v>
      </c>
      <c r="M387" s="19">
        <f t="shared" si="73"/>
        <v>0.41848484848484846</v>
      </c>
      <c r="N387" s="44">
        <f>J387/I387*0.7</f>
        <v>1.7869884620238463</v>
      </c>
      <c r="O387" s="37">
        <f t="shared" si="74"/>
        <v>0.7478275957742218</v>
      </c>
    </row>
    <row r="388" spans="2:15" ht="12.75">
      <c r="B388" s="36"/>
      <c r="C388" s="11"/>
      <c r="D388" s="4" t="s">
        <v>19</v>
      </c>
      <c r="E388" s="7">
        <v>122128</v>
      </c>
      <c r="F388" s="5">
        <v>18108</v>
      </c>
      <c r="G388" s="5">
        <v>4056</v>
      </c>
      <c r="H388" s="19">
        <f t="shared" si="70"/>
        <v>332.1105725140836</v>
      </c>
      <c r="I388" s="19">
        <f t="shared" si="71"/>
        <v>1482.706668413468</v>
      </c>
      <c r="J388" s="19">
        <f t="shared" si="75"/>
        <v>3591.2932416974045</v>
      </c>
      <c r="K388" s="5">
        <v>5</v>
      </c>
      <c r="L388" s="2">
        <v>4</v>
      </c>
      <c r="M388" s="19">
        <f t="shared" si="73"/>
        <v>0.6145454545454545</v>
      </c>
      <c r="N388" s="44">
        <f>J388/I388*0.7</f>
        <v>1.6954838895262556</v>
      </c>
      <c r="O388" s="37">
        <f t="shared" si="74"/>
        <v>1.041951917563408</v>
      </c>
    </row>
    <row r="389" spans="2:15" ht="12.75">
      <c r="B389" s="36"/>
      <c r="C389" s="11"/>
      <c r="D389" s="54" t="s">
        <v>151</v>
      </c>
      <c r="E389" s="7">
        <v>1002211</v>
      </c>
      <c r="F389" s="5">
        <v>503184</v>
      </c>
      <c r="G389" s="5">
        <v>104016</v>
      </c>
      <c r="H389" s="19">
        <f t="shared" si="70"/>
        <v>1037.8652798662158</v>
      </c>
      <c r="I389" s="19">
        <f t="shared" si="71"/>
        <v>5020.739145748749</v>
      </c>
      <c r="J389" s="19">
        <f t="shared" si="75"/>
        <v>3591.2932416974045</v>
      </c>
      <c r="K389" s="5">
        <v>35</v>
      </c>
      <c r="L389" s="2">
        <v>4</v>
      </c>
      <c r="M389" s="19">
        <f t="shared" si="73"/>
        <v>15.76</v>
      </c>
      <c r="N389" s="45">
        <v>1</v>
      </c>
      <c r="O389" s="38">
        <f t="shared" si="74"/>
        <v>15.76</v>
      </c>
    </row>
    <row r="390" spans="2:15" ht="12.75">
      <c r="B390" s="36"/>
      <c r="C390" s="11"/>
      <c r="D390" s="54" t="s">
        <v>152</v>
      </c>
      <c r="E390" s="7">
        <v>283117</v>
      </c>
      <c r="F390" s="5">
        <v>40647</v>
      </c>
      <c r="G390" s="5">
        <v>9271</v>
      </c>
      <c r="H390" s="19">
        <f t="shared" si="70"/>
        <v>327.46179141485675</v>
      </c>
      <c r="I390" s="19">
        <f t="shared" si="71"/>
        <v>1435.6961962722125</v>
      </c>
      <c r="J390" s="19">
        <f t="shared" si="75"/>
        <v>3591.2932416974045</v>
      </c>
      <c r="K390" s="5">
        <v>9</v>
      </c>
      <c r="L390" s="2">
        <v>4</v>
      </c>
      <c r="M390" s="19">
        <f t="shared" si="73"/>
        <v>1.4046969696969698</v>
      </c>
      <c r="N390" s="44">
        <f>J390/I390*0.7</f>
        <v>1.7510008563897723</v>
      </c>
      <c r="O390" s="37">
        <f t="shared" si="74"/>
        <v>2.4596255969075123</v>
      </c>
    </row>
    <row r="391" spans="2:15" ht="12.75">
      <c r="B391" s="36"/>
      <c r="C391" s="11"/>
      <c r="D391" s="54" t="s">
        <v>153</v>
      </c>
      <c r="E391" s="7">
        <v>310748</v>
      </c>
      <c r="F391" s="5">
        <v>191794</v>
      </c>
      <c r="G391" s="5">
        <v>43579</v>
      </c>
      <c r="H391" s="19">
        <f t="shared" si="70"/>
        <v>1402.390361321714</v>
      </c>
      <c r="I391" s="19">
        <f t="shared" si="71"/>
        <v>6172.010761131206</v>
      </c>
      <c r="J391" s="19">
        <f t="shared" si="75"/>
        <v>3591.2932416974045</v>
      </c>
      <c r="K391" s="5">
        <v>13</v>
      </c>
      <c r="L391" s="2">
        <v>4</v>
      </c>
      <c r="M391" s="19">
        <f aca="true" t="shared" si="76" ref="M391:M407">G391/L391/1650</f>
        <v>6.602878787878788</v>
      </c>
      <c r="N391" s="45">
        <v>1</v>
      </c>
      <c r="O391" s="38">
        <f aca="true" t="shared" si="77" ref="O391:O407">M391*N391</f>
        <v>6.602878787878788</v>
      </c>
    </row>
    <row r="392" spans="2:15" ht="12.75">
      <c r="B392" s="36"/>
      <c r="C392" s="11"/>
      <c r="D392" s="4" t="s">
        <v>17</v>
      </c>
      <c r="E392" s="7">
        <v>50763</v>
      </c>
      <c r="F392" s="5">
        <v>55063</v>
      </c>
      <c r="G392" s="5">
        <v>11035</v>
      </c>
      <c r="H392" s="19">
        <f t="shared" si="70"/>
        <v>2173.8273939680475</v>
      </c>
      <c r="I392" s="19">
        <f t="shared" si="71"/>
        <v>10847.073656009297</v>
      </c>
      <c r="J392" s="19">
        <f t="shared" si="75"/>
        <v>3591.2932416974045</v>
      </c>
      <c r="K392" s="5">
        <v>6</v>
      </c>
      <c r="L392" s="2">
        <v>4</v>
      </c>
      <c r="M392" s="19">
        <f t="shared" si="76"/>
        <v>1.6719696969696969</v>
      </c>
      <c r="N392" s="45">
        <v>1</v>
      </c>
      <c r="O392" s="38">
        <f t="shared" si="77"/>
        <v>1.6719696969696969</v>
      </c>
    </row>
    <row r="393" spans="2:15" ht="12.75">
      <c r="B393" s="36"/>
      <c r="C393" s="11"/>
      <c r="D393" s="4" t="s">
        <v>10</v>
      </c>
      <c r="E393" s="7">
        <v>117199</v>
      </c>
      <c r="F393" s="5">
        <v>22569</v>
      </c>
      <c r="G393" s="5">
        <v>4313</v>
      </c>
      <c r="H393" s="19">
        <f t="shared" si="70"/>
        <v>368.0065529569365</v>
      </c>
      <c r="I393" s="19">
        <f t="shared" si="71"/>
        <v>1925.699024735706</v>
      </c>
      <c r="J393" s="19">
        <f t="shared" si="75"/>
        <v>3591.2932416974045</v>
      </c>
      <c r="K393" s="5">
        <v>2</v>
      </c>
      <c r="L393" s="2">
        <v>4</v>
      </c>
      <c r="M393" s="19">
        <f t="shared" si="76"/>
        <v>0.6534848484848484</v>
      </c>
      <c r="N393" s="44">
        <f>J393/I393*0.7</f>
        <v>1.3054507671743802</v>
      </c>
      <c r="O393" s="37">
        <f t="shared" si="77"/>
        <v>0.853092296791379</v>
      </c>
    </row>
    <row r="394" spans="2:15" ht="12.75">
      <c r="B394" s="36"/>
      <c r="C394" s="11"/>
      <c r="D394" s="4" t="s">
        <v>27</v>
      </c>
      <c r="E394" s="7">
        <v>182165</v>
      </c>
      <c r="F394" s="5">
        <v>38198</v>
      </c>
      <c r="G394" s="5">
        <v>7858</v>
      </c>
      <c r="H394" s="19">
        <f t="shared" si="70"/>
        <v>431.367167128702</v>
      </c>
      <c r="I394" s="19">
        <f t="shared" si="71"/>
        <v>2096.890181977877</v>
      </c>
      <c r="J394" s="19">
        <f t="shared" si="75"/>
        <v>3591.2932416974045</v>
      </c>
      <c r="K394" s="5">
        <v>3</v>
      </c>
      <c r="L394" s="2">
        <v>4</v>
      </c>
      <c r="M394" s="19">
        <f t="shared" si="76"/>
        <v>1.1906060606060607</v>
      </c>
      <c r="N394" s="44">
        <f>J394/I394*0.7</f>
        <v>1.198873117340346</v>
      </c>
      <c r="O394" s="37">
        <f t="shared" si="77"/>
        <v>1.4273855994030968</v>
      </c>
    </row>
    <row r="395" spans="2:15" ht="12.75">
      <c r="B395" s="36"/>
      <c r="C395" s="11"/>
      <c r="D395" s="4" t="s">
        <v>14</v>
      </c>
      <c r="E395" s="7">
        <v>114138</v>
      </c>
      <c r="F395" s="5">
        <v>22147</v>
      </c>
      <c r="G395" s="5">
        <v>5064</v>
      </c>
      <c r="H395" s="19">
        <f t="shared" si="70"/>
        <v>443.6734479314514</v>
      </c>
      <c r="I395" s="19">
        <f t="shared" si="71"/>
        <v>1940.370428779197</v>
      </c>
      <c r="J395" s="19">
        <f t="shared" si="75"/>
        <v>3591.2932416974045</v>
      </c>
      <c r="K395" s="5">
        <v>3</v>
      </c>
      <c r="L395" s="2">
        <v>4</v>
      </c>
      <c r="M395" s="19">
        <f t="shared" si="76"/>
        <v>0.7672727272727272</v>
      </c>
      <c r="N395" s="44">
        <f>J395/I395*0.7</f>
        <v>1.2955800768257588</v>
      </c>
      <c r="O395" s="37">
        <f t="shared" si="77"/>
        <v>0.9940632589463094</v>
      </c>
    </row>
    <row r="396" spans="2:15" ht="12.75">
      <c r="B396" s="36"/>
      <c r="C396" s="11"/>
      <c r="D396" s="4" t="s">
        <v>15</v>
      </c>
      <c r="E396" s="7">
        <v>153239</v>
      </c>
      <c r="F396" s="5">
        <v>59736</v>
      </c>
      <c r="G396" s="5">
        <v>12766</v>
      </c>
      <c r="H396" s="19">
        <f t="shared" si="70"/>
        <v>833.0777413060644</v>
      </c>
      <c r="I396" s="19">
        <f t="shared" si="71"/>
        <v>3898.224342367152</v>
      </c>
      <c r="J396" s="19">
        <f t="shared" si="75"/>
        <v>3591.2932416974045</v>
      </c>
      <c r="K396" s="5">
        <v>4</v>
      </c>
      <c r="L396" s="2">
        <v>4</v>
      </c>
      <c r="M396" s="19">
        <f t="shared" si="76"/>
        <v>1.9342424242424243</v>
      </c>
      <c r="N396" s="45">
        <v>1</v>
      </c>
      <c r="O396" s="38">
        <f t="shared" si="77"/>
        <v>1.9342424242424243</v>
      </c>
    </row>
    <row r="397" spans="2:15" ht="12.75">
      <c r="B397" s="36"/>
      <c r="C397" s="11"/>
      <c r="D397" s="4" t="s">
        <v>23</v>
      </c>
      <c r="E397" s="7">
        <v>43470</v>
      </c>
      <c r="F397" s="5">
        <v>11642</v>
      </c>
      <c r="G397" s="5">
        <v>2609</v>
      </c>
      <c r="H397" s="19">
        <f t="shared" si="70"/>
        <v>600.1840349666437</v>
      </c>
      <c r="I397" s="19">
        <f t="shared" si="71"/>
        <v>2678.1688520818957</v>
      </c>
      <c r="J397" s="19">
        <f t="shared" si="75"/>
        <v>3591.2932416974045</v>
      </c>
      <c r="K397" s="5">
        <v>1</v>
      </c>
      <c r="L397" s="2">
        <v>4</v>
      </c>
      <c r="M397" s="19">
        <f t="shared" si="76"/>
        <v>0.3953030303030303</v>
      </c>
      <c r="N397" s="45">
        <v>1</v>
      </c>
      <c r="O397" s="38">
        <f t="shared" si="77"/>
        <v>0.3953030303030303</v>
      </c>
    </row>
    <row r="398" spans="2:15" ht="12.75">
      <c r="B398" s="36"/>
      <c r="C398" s="11"/>
      <c r="D398" s="4" t="s">
        <v>25</v>
      </c>
      <c r="E398" s="7">
        <v>82081</v>
      </c>
      <c r="F398" s="5">
        <v>37994</v>
      </c>
      <c r="G398" s="5">
        <v>6394</v>
      </c>
      <c r="H398" s="19">
        <f t="shared" si="70"/>
        <v>778.9866107869057</v>
      </c>
      <c r="I398" s="19">
        <f t="shared" si="71"/>
        <v>4628.842241200765</v>
      </c>
      <c r="J398" s="19">
        <f t="shared" si="75"/>
        <v>3591.2932416974045</v>
      </c>
      <c r="K398" s="5">
        <v>2</v>
      </c>
      <c r="L398" s="2">
        <v>4</v>
      </c>
      <c r="M398" s="19">
        <f t="shared" si="76"/>
        <v>0.9687878787878788</v>
      </c>
      <c r="N398" s="45">
        <v>1</v>
      </c>
      <c r="O398" s="38">
        <f t="shared" si="77"/>
        <v>0.9687878787878788</v>
      </c>
    </row>
    <row r="399" spans="2:15" ht="12.75">
      <c r="B399" s="36"/>
      <c r="C399" s="11"/>
      <c r="D399" s="4" t="s">
        <v>16</v>
      </c>
      <c r="E399" s="7">
        <v>65196</v>
      </c>
      <c r="F399" s="5">
        <v>2112</v>
      </c>
      <c r="G399" s="5">
        <v>521</v>
      </c>
      <c r="H399" s="19">
        <f t="shared" si="70"/>
        <v>79.91287809068041</v>
      </c>
      <c r="I399" s="19">
        <f t="shared" si="71"/>
        <v>323.94625437143384</v>
      </c>
      <c r="J399" s="19">
        <f t="shared" si="75"/>
        <v>3591.2932416974045</v>
      </c>
      <c r="K399" s="5">
        <v>1</v>
      </c>
      <c r="L399" s="2">
        <v>4</v>
      </c>
      <c r="M399" s="19">
        <f t="shared" si="76"/>
        <v>0.07893939393939393</v>
      </c>
      <c r="N399" s="44">
        <f>J399/I399*0.7</f>
        <v>7.760254163351931</v>
      </c>
      <c r="O399" s="37">
        <f t="shared" si="77"/>
        <v>0.6125897604706599</v>
      </c>
    </row>
    <row r="400" spans="2:15" ht="12.75">
      <c r="B400" s="36"/>
      <c r="C400" s="11"/>
      <c r="D400" s="4" t="s">
        <v>20</v>
      </c>
      <c r="E400" s="7">
        <v>154440</v>
      </c>
      <c r="F400" s="5">
        <v>21869</v>
      </c>
      <c r="G400" s="5">
        <v>5273</v>
      </c>
      <c r="H400" s="19">
        <f t="shared" si="70"/>
        <v>341.42709142709145</v>
      </c>
      <c r="I400" s="19">
        <f t="shared" si="71"/>
        <v>1416.019166019166</v>
      </c>
      <c r="J400" s="19">
        <f t="shared" si="75"/>
        <v>3591.2932416974045</v>
      </c>
      <c r="K400" s="5">
        <v>2</v>
      </c>
      <c r="L400" s="2">
        <v>4</v>
      </c>
      <c r="M400" s="19">
        <f t="shared" si="76"/>
        <v>0.798939393939394</v>
      </c>
      <c r="N400" s="44">
        <f>J400/I400*0.7</f>
        <v>1.775332798817609</v>
      </c>
      <c r="O400" s="37">
        <f t="shared" si="77"/>
        <v>1.4183833103280685</v>
      </c>
    </row>
    <row r="401" spans="2:15" ht="12.75">
      <c r="B401" s="36"/>
      <c r="C401" s="11"/>
      <c r="D401" s="4" t="s">
        <v>22</v>
      </c>
      <c r="E401" s="7">
        <v>105943</v>
      </c>
      <c r="F401" s="5">
        <v>18264</v>
      </c>
      <c r="G401" s="5">
        <v>4044</v>
      </c>
      <c r="H401" s="19">
        <f t="shared" si="70"/>
        <v>381.7146956382206</v>
      </c>
      <c r="I401" s="19">
        <f t="shared" si="71"/>
        <v>1723.9458954343374</v>
      </c>
      <c r="J401" s="19">
        <f t="shared" si="75"/>
        <v>3591.2932416974045</v>
      </c>
      <c r="K401" s="5">
        <v>4</v>
      </c>
      <c r="L401" s="2">
        <v>4</v>
      </c>
      <c r="M401" s="19">
        <f t="shared" si="76"/>
        <v>0.6127272727272727</v>
      </c>
      <c r="N401" s="44">
        <f>J401/I401*0.7</f>
        <v>1.4582274744503045</v>
      </c>
      <c r="O401" s="37">
        <f t="shared" si="77"/>
        <v>0.8934957434359138</v>
      </c>
    </row>
    <row r="402" spans="2:15" ht="22.5">
      <c r="B402" s="36"/>
      <c r="C402" s="11" t="s">
        <v>47</v>
      </c>
      <c r="D402" s="4" t="s">
        <v>99</v>
      </c>
      <c r="E402" s="7">
        <v>3271206</v>
      </c>
      <c r="F402" s="5">
        <v>24559</v>
      </c>
      <c r="G402" s="5">
        <v>5098</v>
      </c>
      <c r="H402" s="19">
        <f t="shared" si="70"/>
        <v>15.58446640168794</v>
      </c>
      <c r="I402" s="19">
        <f t="shared" si="71"/>
        <v>75.07628684955947</v>
      </c>
      <c r="J402" s="19">
        <f>SUM($F$402)*10000/$E$7</f>
        <v>75.07628684955947</v>
      </c>
      <c r="K402" s="5">
        <v>3</v>
      </c>
      <c r="L402" s="2">
        <v>4</v>
      </c>
      <c r="M402" s="19">
        <f t="shared" si="76"/>
        <v>0.7724242424242425</v>
      </c>
      <c r="N402" s="44">
        <v>1.03</v>
      </c>
      <c r="O402" s="37">
        <f t="shared" si="77"/>
        <v>0.7955969696969698</v>
      </c>
    </row>
    <row r="403" spans="2:15" ht="22.5">
      <c r="B403" s="36"/>
      <c r="C403" s="11" t="s">
        <v>82</v>
      </c>
      <c r="D403" s="4" t="s">
        <v>99</v>
      </c>
      <c r="E403" s="7">
        <v>3271206</v>
      </c>
      <c r="F403" s="5">
        <v>9509</v>
      </c>
      <c r="G403" s="5">
        <v>828</v>
      </c>
      <c r="H403" s="19">
        <f t="shared" si="70"/>
        <v>2.5311765752447264</v>
      </c>
      <c r="I403" s="19">
        <f t="shared" si="71"/>
        <v>29.068789920292392</v>
      </c>
      <c r="J403" s="19">
        <f>SUM($F$403)*10000/$E$7</f>
        <v>29.068789920292392</v>
      </c>
      <c r="K403" s="5">
        <v>3</v>
      </c>
      <c r="L403" s="2">
        <v>4</v>
      </c>
      <c r="M403" s="19">
        <f t="shared" si="76"/>
        <v>0.12545454545454546</v>
      </c>
      <c r="N403" s="44">
        <v>1.03</v>
      </c>
      <c r="O403" s="37">
        <f t="shared" si="77"/>
        <v>0.12921818181818182</v>
      </c>
    </row>
    <row r="404" spans="2:15" ht="22.5">
      <c r="B404" s="36"/>
      <c r="C404" s="11" t="s">
        <v>36</v>
      </c>
      <c r="D404" s="4" t="s">
        <v>99</v>
      </c>
      <c r="E404" s="7">
        <v>3271206</v>
      </c>
      <c r="F404" s="5">
        <v>6302</v>
      </c>
      <c r="G404" s="5">
        <v>1147</v>
      </c>
      <c r="H404" s="19">
        <f t="shared" si="70"/>
        <v>3.506352091552779</v>
      </c>
      <c r="I404" s="19">
        <f t="shared" si="71"/>
        <v>19.265066156029306</v>
      </c>
      <c r="J404" s="19">
        <f>SUM($F$404)*10000/$E$7</f>
        <v>19.265066156029306</v>
      </c>
      <c r="K404" s="5">
        <v>1</v>
      </c>
      <c r="L404" s="2">
        <v>4</v>
      </c>
      <c r="M404" s="19">
        <f t="shared" si="76"/>
        <v>0.1737878787878788</v>
      </c>
      <c r="N404" s="44">
        <v>1.03</v>
      </c>
      <c r="O404" s="37">
        <f t="shared" si="77"/>
        <v>0.17900151515151516</v>
      </c>
    </row>
    <row r="405" spans="2:15" ht="22.5">
      <c r="B405" s="36"/>
      <c r="C405" s="11" t="s">
        <v>79</v>
      </c>
      <c r="D405" s="4" t="s">
        <v>21</v>
      </c>
      <c r="E405" s="7">
        <v>100726</v>
      </c>
      <c r="F405" s="5">
        <v>10805</v>
      </c>
      <c r="G405" s="5">
        <v>2642</v>
      </c>
      <c r="H405" s="19">
        <f t="shared" si="70"/>
        <v>262.29573297857553</v>
      </c>
      <c r="I405" s="19">
        <f t="shared" si="71"/>
        <v>1072.7121100808133</v>
      </c>
      <c r="J405" s="19">
        <f aca="true" t="shared" si="78" ref="J405:J423">SUM($F$405:$F$423)*10000/$E$7</f>
        <v>3021.430016941764</v>
      </c>
      <c r="K405" s="5">
        <v>1</v>
      </c>
      <c r="L405" s="2">
        <v>4</v>
      </c>
      <c r="M405" s="19">
        <f t="shared" si="76"/>
        <v>0.4003030303030303</v>
      </c>
      <c r="N405" s="44">
        <f>J405/I405*0.7</f>
        <v>1.971638981217337</v>
      </c>
      <c r="O405" s="37">
        <f t="shared" si="77"/>
        <v>0.7892530588448795</v>
      </c>
    </row>
    <row r="406" spans="2:15" ht="12.75">
      <c r="B406" s="36"/>
      <c r="C406" s="11"/>
      <c r="D406" s="4" t="s">
        <v>12</v>
      </c>
      <c r="E406" s="7">
        <v>90268</v>
      </c>
      <c r="F406" s="5">
        <v>31327</v>
      </c>
      <c r="G406" s="5">
        <v>7363</v>
      </c>
      <c r="H406" s="19">
        <f t="shared" si="70"/>
        <v>815.6821908095892</v>
      </c>
      <c r="I406" s="19">
        <f t="shared" si="71"/>
        <v>3470.443568041831</v>
      </c>
      <c r="J406" s="19">
        <f t="shared" si="78"/>
        <v>3021.430016941764</v>
      </c>
      <c r="K406" s="5">
        <v>1</v>
      </c>
      <c r="L406" s="2">
        <v>4</v>
      </c>
      <c r="M406" s="19">
        <f t="shared" si="76"/>
        <v>1.1156060606060607</v>
      </c>
      <c r="N406" s="45">
        <v>1</v>
      </c>
      <c r="O406" s="38">
        <f t="shared" si="77"/>
        <v>1.1156060606060607</v>
      </c>
    </row>
    <row r="407" spans="2:15" ht="12.75">
      <c r="B407" s="36"/>
      <c r="C407" s="11"/>
      <c r="D407" s="4" t="s">
        <v>13</v>
      </c>
      <c r="E407" s="7">
        <v>128093</v>
      </c>
      <c r="F407" s="5">
        <v>33830</v>
      </c>
      <c r="G407" s="5">
        <v>7094</v>
      </c>
      <c r="H407" s="19">
        <f t="shared" si="70"/>
        <v>553.8163677952738</v>
      </c>
      <c r="I407" s="19">
        <f t="shared" si="71"/>
        <v>2641.0498622094883</v>
      </c>
      <c r="J407" s="19">
        <f t="shared" si="78"/>
        <v>3021.430016941764</v>
      </c>
      <c r="K407" s="5">
        <v>2</v>
      </c>
      <c r="L407" s="2">
        <v>4</v>
      </c>
      <c r="M407" s="19">
        <f t="shared" si="76"/>
        <v>1.074848484848485</v>
      </c>
      <c r="N407" s="45">
        <v>1</v>
      </c>
      <c r="O407" s="38">
        <f t="shared" si="77"/>
        <v>1.074848484848485</v>
      </c>
    </row>
    <row r="408" spans="2:17" ht="12.75">
      <c r="B408" s="36"/>
      <c r="C408" s="11"/>
      <c r="D408" s="24" t="s">
        <v>29</v>
      </c>
      <c r="E408" s="25">
        <v>58605</v>
      </c>
      <c r="F408" s="26">
        <v>0</v>
      </c>
      <c r="G408" s="26">
        <v>0</v>
      </c>
      <c r="H408" s="27">
        <f t="shared" si="70"/>
        <v>0</v>
      </c>
      <c r="I408" s="27">
        <f t="shared" si="71"/>
        <v>0</v>
      </c>
      <c r="J408" s="27">
        <f t="shared" si="78"/>
        <v>3021.430016941764</v>
      </c>
      <c r="K408" s="26">
        <v>0</v>
      </c>
      <c r="L408" s="2">
        <v>4</v>
      </c>
      <c r="M408" s="27">
        <v>0</v>
      </c>
      <c r="N408" s="46" t="s">
        <v>146</v>
      </c>
      <c r="O408" s="39">
        <v>0.33536156466453043</v>
      </c>
      <c r="P408" s="33">
        <f aca="true" t="shared" si="79" ref="P408:P421">J408*E408/10000/2</f>
        <v>8853.545307143604</v>
      </c>
      <c r="Q408" s="33">
        <f aca="true" t="shared" si="80" ref="Q408:Q421">P408/4/4/1650</f>
        <v>0.33536156466453043</v>
      </c>
    </row>
    <row r="409" spans="2:17" ht="12.75">
      <c r="B409" s="36"/>
      <c r="C409" s="11"/>
      <c r="D409" s="4" t="s">
        <v>24</v>
      </c>
      <c r="E409" s="7">
        <v>106676</v>
      </c>
      <c r="F409" s="5">
        <v>11215</v>
      </c>
      <c r="G409" s="5">
        <v>2177</v>
      </c>
      <c r="H409" s="19">
        <f t="shared" si="70"/>
        <v>204.07589335933105</v>
      </c>
      <c r="I409" s="19">
        <f t="shared" si="71"/>
        <v>1051.3142600022497</v>
      </c>
      <c r="J409" s="19">
        <f t="shared" si="78"/>
        <v>3021.430016941764</v>
      </c>
      <c r="K409" s="5">
        <v>3</v>
      </c>
      <c r="L409" s="2">
        <v>4</v>
      </c>
      <c r="M409" s="19">
        <f aca="true" t="shared" si="81" ref="M409:M420">G409/L409/1650</f>
        <v>0.32984848484848484</v>
      </c>
      <c r="N409" s="44">
        <f>J409/I409*0.7</f>
        <v>2.011768595105624</v>
      </c>
      <c r="O409" s="37">
        <f aca="true" t="shared" si="82" ref="O409:O420">M409*N409</f>
        <v>0.663578822961355</v>
      </c>
      <c r="P409" s="33">
        <f t="shared" si="79"/>
        <v>16115.70342436398</v>
      </c>
      <c r="Q409" s="33">
        <f t="shared" si="80"/>
        <v>0.6104433115289386</v>
      </c>
    </row>
    <row r="410" spans="2:17" ht="12.75">
      <c r="B410" s="36"/>
      <c r="C410" s="11"/>
      <c r="D410" s="4" t="s">
        <v>19</v>
      </c>
      <c r="E410" s="7">
        <v>122128</v>
      </c>
      <c r="F410" s="5">
        <v>12989</v>
      </c>
      <c r="G410" s="5">
        <v>2342</v>
      </c>
      <c r="H410" s="19">
        <f t="shared" si="70"/>
        <v>191.76601598323072</v>
      </c>
      <c r="I410" s="19">
        <f t="shared" si="71"/>
        <v>1063.5562688327002</v>
      </c>
      <c r="J410" s="19">
        <f t="shared" si="78"/>
        <v>3021.430016941764</v>
      </c>
      <c r="K410" s="5">
        <v>5</v>
      </c>
      <c r="L410" s="2">
        <v>4</v>
      </c>
      <c r="M410" s="19">
        <f t="shared" si="81"/>
        <v>0.35484848484848486</v>
      </c>
      <c r="N410" s="44">
        <f>J410/I410*0.7</f>
        <v>1.9886122378654598</v>
      </c>
      <c r="O410" s="37">
        <f t="shared" si="82"/>
        <v>0.7056560395577132</v>
      </c>
      <c r="P410" s="33">
        <f t="shared" si="79"/>
        <v>18450.060255453187</v>
      </c>
      <c r="Q410" s="33">
        <f t="shared" si="80"/>
        <v>0.6988659187671662</v>
      </c>
    </row>
    <row r="411" spans="2:17" ht="12.75">
      <c r="B411" s="36"/>
      <c r="C411" s="11"/>
      <c r="D411" s="54" t="s">
        <v>151</v>
      </c>
      <c r="E411" s="7">
        <v>1002211</v>
      </c>
      <c r="F411" s="5">
        <v>511927</v>
      </c>
      <c r="G411" s="5">
        <v>107237</v>
      </c>
      <c r="H411" s="19">
        <f t="shared" si="70"/>
        <v>1070.0042206681028</v>
      </c>
      <c r="I411" s="19">
        <f t="shared" si="71"/>
        <v>5107.976264479236</v>
      </c>
      <c r="J411" s="19">
        <f t="shared" si="78"/>
        <v>3021.430016941764</v>
      </c>
      <c r="K411" s="5">
        <v>30</v>
      </c>
      <c r="L411" s="2">
        <v>4</v>
      </c>
      <c r="M411" s="19">
        <f t="shared" si="81"/>
        <v>16.2480303030303</v>
      </c>
      <c r="N411" s="45">
        <v>1</v>
      </c>
      <c r="O411" s="38">
        <f t="shared" si="82"/>
        <v>16.2480303030303</v>
      </c>
      <c r="P411" s="33">
        <f t="shared" si="79"/>
        <v>151405.51993546108</v>
      </c>
      <c r="Q411" s="33">
        <f t="shared" si="80"/>
        <v>5.73505757331292</v>
      </c>
    </row>
    <row r="412" spans="2:17" ht="12.75">
      <c r="B412" s="36"/>
      <c r="C412" s="11"/>
      <c r="D412" s="54" t="s">
        <v>152</v>
      </c>
      <c r="E412" s="7">
        <v>283117</v>
      </c>
      <c r="F412" s="5">
        <v>75567</v>
      </c>
      <c r="G412" s="5">
        <v>15403</v>
      </c>
      <c r="H412" s="19">
        <f t="shared" si="70"/>
        <v>544.0506928231084</v>
      </c>
      <c r="I412" s="19">
        <f t="shared" si="71"/>
        <v>2669.1085311019824</v>
      </c>
      <c r="J412" s="19">
        <f t="shared" si="78"/>
        <v>3021.430016941764</v>
      </c>
      <c r="K412" s="5">
        <v>4</v>
      </c>
      <c r="L412" s="2">
        <v>4</v>
      </c>
      <c r="M412" s="19">
        <f t="shared" si="81"/>
        <v>2.333787878787879</v>
      </c>
      <c r="N412" s="45">
        <v>1</v>
      </c>
      <c r="O412" s="38">
        <f t="shared" si="82"/>
        <v>2.333787878787879</v>
      </c>
      <c r="P412" s="33">
        <f t="shared" si="79"/>
        <v>42770.91010532507</v>
      </c>
      <c r="Q412" s="33">
        <f t="shared" si="80"/>
        <v>1.6201102312623132</v>
      </c>
    </row>
    <row r="413" spans="2:17" ht="12.75">
      <c r="B413" s="36"/>
      <c r="C413" s="11"/>
      <c r="D413" s="54" t="s">
        <v>153</v>
      </c>
      <c r="E413" s="7">
        <v>310748</v>
      </c>
      <c r="F413" s="5">
        <v>78202</v>
      </c>
      <c r="G413" s="5">
        <v>16877</v>
      </c>
      <c r="H413" s="19">
        <f t="shared" si="70"/>
        <v>543.1088856565449</v>
      </c>
      <c r="I413" s="19">
        <f t="shared" si="71"/>
        <v>2516.5729143872204</v>
      </c>
      <c r="J413" s="19">
        <f t="shared" si="78"/>
        <v>3021.430016941764</v>
      </c>
      <c r="K413" s="5">
        <v>6</v>
      </c>
      <c r="L413" s="2">
        <v>4</v>
      </c>
      <c r="M413" s="19">
        <f t="shared" si="81"/>
        <v>2.557121212121212</v>
      </c>
      <c r="N413" s="45">
        <v>1</v>
      </c>
      <c r="O413" s="38">
        <f t="shared" si="82"/>
        <v>2.557121212121212</v>
      </c>
      <c r="P413" s="33">
        <f t="shared" si="79"/>
        <v>46945.16674523096</v>
      </c>
      <c r="Q413" s="33">
        <f t="shared" si="80"/>
        <v>1.7782260130769305</v>
      </c>
    </row>
    <row r="414" spans="2:17" ht="12.75">
      <c r="B414" s="36"/>
      <c r="C414" s="11"/>
      <c r="D414" s="4" t="s">
        <v>17</v>
      </c>
      <c r="E414" s="7">
        <v>50763</v>
      </c>
      <c r="F414" s="5">
        <v>8074</v>
      </c>
      <c r="G414" s="5">
        <v>2011</v>
      </c>
      <c r="H414" s="19">
        <f t="shared" si="70"/>
        <v>396.15467958946476</v>
      </c>
      <c r="I414" s="19">
        <f t="shared" si="71"/>
        <v>1590.528534562575</v>
      </c>
      <c r="J414" s="19">
        <f t="shared" si="78"/>
        <v>3021.430016941764</v>
      </c>
      <c r="K414" s="5">
        <v>1</v>
      </c>
      <c r="L414" s="2">
        <v>4</v>
      </c>
      <c r="M414" s="19">
        <f t="shared" si="81"/>
        <v>0.3046969696969697</v>
      </c>
      <c r="N414" s="44">
        <f>J414/I414*0.7</f>
        <v>1.329747292110606</v>
      </c>
      <c r="O414" s="37">
        <f t="shared" si="82"/>
        <v>0.40516997036885277</v>
      </c>
      <c r="P414" s="33">
        <f t="shared" si="79"/>
        <v>7668.8425975007385</v>
      </c>
      <c r="Q414" s="33">
        <f t="shared" si="80"/>
        <v>0.2904864620265431</v>
      </c>
    </row>
    <row r="415" spans="2:17" ht="12.75">
      <c r="B415" s="36"/>
      <c r="C415" s="11"/>
      <c r="D415" s="4" t="s">
        <v>10</v>
      </c>
      <c r="E415" s="7">
        <v>117199</v>
      </c>
      <c r="F415" s="5">
        <v>23362</v>
      </c>
      <c r="G415" s="5">
        <v>5839</v>
      </c>
      <c r="H415" s="19">
        <f t="shared" si="70"/>
        <v>498.21244208568334</v>
      </c>
      <c r="I415" s="19">
        <f t="shared" si="71"/>
        <v>1993.3617181033967</v>
      </c>
      <c r="J415" s="19">
        <f t="shared" si="78"/>
        <v>3021.430016941764</v>
      </c>
      <c r="K415" s="5">
        <v>1</v>
      </c>
      <c r="L415" s="2">
        <v>4</v>
      </c>
      <c r="M415" s="19">
        <f t="shared" si="81"/>
        <v>0.8846969696969696</v>
      </c>
      <c r="N415" s="44">
        <f>J415/I415*0.7</f>
        <v>1.0610221881212671</v>
      </c>
      <c r="O415" s="37">
        <f t="shared" si="82"/>
        <v>0.938683114612133</v>
      </c>
      <c r="P415" s="33">
        <f t="shared" si="79"/>
        <v>17705.42882777789</v>
      </c>
      <c r="Q415" s="33">
        <f t="shared" si="80"/>
        <v>0.6706601828703747</v>
      </c>
    </row>
    <row r="416" spans="2:17" ht="12.75">
      <c r="B416" s="36"/>
      <c r="C416" s="11"/>
      <c r="D416" s="4" t="s">
        <v>27</v>
      </c>
      <c r="E416" s="7">
        <v>182165</v>
      </c>
      <c r="F416" s="5">
        <v>13262</v>
      </c>
      <c r="G416" s="5">
        <v>3070</v>
      </c>
      <c r="H416" s="19">
        <f aca="true" t="shared" si="83" ref="H416:H472">G416*10000/E416</f>
        <v>168.52853182554279</v>
      </c>
      <c r="I416" s="19">
        <f aca="true" t="shared" si="84" ref="I416:I472">F416*10000/E416</f>
        <v>728.021299371449</v>
      </c>
      <c r="J416" s="19">
        <f t="shared" si="78"/>
        <v>3021.430016941764</v>
      </c>
      <c r="K416" s="5">
        <v>1</v>
      </c>
      <c r="L416" s="2">
        <v>4</v>
      </c>
      <c r="M416" s="19">
        <f t="shared" si="81"/>
        <v>0.46515151515151515</v>
      </c>
      <c r="N416" s="44">
        <f>J416/I416*0.7</f>
        <v>2.905136173468085</v>
      </c>
      <c r="O416" s="37">
        <f t="shared" si="82"/>
        <v>1.3513284928101548</v>
      </c>
      <c r="P416" s="33">
        <f t="shared" si="79"/>
        <v>27519.939951809818</v>
      </c>
      <c r="Q416" s="33">
        <f t="shared" si="80"/>
        <v>1.042421967871584</v>
      </c>
    </row>
    <row r="417" spans="2:17" ht="12.75">
      <c r="B417" s="36"/>
      <c r="C417" s="11"/>
      <c r="D417" s="4" t="s">
        <v>14</v>
      </c>
      <c r="E417" s="7">
        <v>114138</v>
      </c>
      <c r="F417" s="5">
        <v>40503</v>
      </c>
      <c r="G417" s="5">
        <v>9017</v>
      </c>
      <c r="H417" s="19">
        <f t="shared" si="83"/>
        <v>790.0085860975311</v>
      </c>
      <c r="I417" s="19">
        <f t="shared" si="84"/>
        <v>3548.5990642905954</v>
      </c>
      <c r="J417" s="19">
        <f t="shared" si="78"/>
        <v>3021.430016941764</v>
      </c>
      <c r="K417" s="5">
        <v>3</v>
      </c>
      <c r="L417" s="2">
        <v>4</v>
      </c>
      <c r="M417" s="19">
        <f t="shared" si="81"/>
        <v>1.3662121212121212</v>
      </c>
      <c r="N417" s="45">
        <v>1</v>
      </c>
      <c r="O417" s="38">
        <f t="shared" si="82"/>
        <v>1.3662121212121212</v>
      </c>
      <c r="P417" s="33">
        <f t="shared" si="79"/>
        <v>17242.998963684953</v>
      </c>
      <c r="Q417" s="33">
        <f t="shared" si="80"/>
        <v>0.6531439001395816</v>
      </c>
    </row>
    <row r="418" spans="2:17" ht="12.75">
      <c r="B418" s="36"/>
      <c r="C418" s="11"/>
      <c r="D418" s="4" t="s">
        <v>15</v>
      </c>
      <c r="E418" s="7">
        <v>153239</v>
      </c>
      <c r="F418" s="5">
        <v>71614</v>
      </c>
      <c r="G418" s="5">
        <v>14794</v>
      </c>
      <c r="H418" s="19">
        <f t="shared" si="83"/>
        <v>965.420030148983</v>
      </c>
      <c r="I418" s="19">
        <f t="shared" si="84"/>
        <v>4673.353389150281</v>
      </c>
      <c r="J418" s="19">
        <f t="shared" si="78"/>
        <v>3021.430016941764</v>
      </c>
      <c r="K418" s="5">
        <v>5</v>
      </c>
      <c r="L418" s="2">
        <v>4</v>
      </c>
      <c r="M418" s="19">
        <f t="shared" si="81"/>
        <v>2.2415151515151517</v>
      </c>
      <c r="N418" s="45">
        <v>1</v>
      </c>
      <c r="O418" s="38">
        <f t="shared" si="82"/>
        <v>2.2415151515151517</v>
      </c>
      <c r="P418" s="33">
        <f t="shared" si="79"/>
        <v>23150.04571830695</v>
      </c>
      <c r="Q418" s="33">
        <f t="shared" si="80"/>
        <v>0.8768956711479905</v>
      </c>
    </row>
    <row r="419" spans="2:17" ht="12.75">
      <c r="B419" s="36"/>
      <c r="C419" s="11"/>
      <c r="D419" s="4" t="s">
        <v>23</v>
      </c>
      <c r="E419" s="7">
        <v>43470</v>
      </c>
      <c r="F419" s="5">
        <v>14875</v>
      </c>
      <c r="G419" s="5">
        <v>2741</v>
      </c>
      <c r="H419" s="19">
        <f t="shared" si="83"/>
        <v>630.549804462848</v>
      </c>
      <c r="I419" s="19">
        <f t="shared" si="84"/>
        <v>3421.900161030596</v>
      </c>
      <c r="J419" s="19">
        <f t="shared" si="78"/>
        <v>3021.430016941764</v>
      </c>
      <c r="K419" s="5">
        <v>2</v>
      </c>
      <c r="L419" s="2">
        <v>4</v>
      </c>
      <c r="M419" s="19">
        <f t="shared" si="81"/>
        <v>0.4153030303030303</v>
      </c>
      <c r="N419" s="45">
        <v>1</v>
      </c>
      <c r="O419" s="38">
        <f t="shared" si="82"/>
        <v>0.4153030303030303</v>
      </c>
      <c r="P419" s="33">
        <f t="shared" si="79"/>
        <v>6567.0781418229235</v>
      </c>
      <c r="Q419" s="33">
        <f t="shared" si="80"/>
        <v>0.248752959917535</v>
      </c>
    </row>
    <row r="420" spans="2:17" ht="12.75">
      <c r="B420" s="36"/>
      <c r="C420" s="11"/>
      <c r="D420" s="4" t="s">
        <v>25</v>
      </c>
      <c r="E420" s="7">
        <v>82081</v>
      </c>
      <c r="F420" s="5">
        <v>26777</v>
      </c>
      <c r="G420" s="5">
        <v>5945</v>
      </c>
      <c r="H420" s="19">
        <f t="shared" si="83"/>
        <v>724.2845481902024</v>
      </c>
      <c r="I420" s="19">
        <f t="shared" si="84"/>
        <v>3262.265323278225</v>
      </c>
      <c r="J420" s="19">
        <f t="shared" si="78"/>
        <v>3021.430016941764</v>
      </c>
      <c r="K420" s="5">
        <v>2</v>
      </c>
      <c r="L420" s="2">
        <v>4</v>
      </c>
      <c r="M420" s="19">
        <f t="shared" si="81"/>
        <v>0.9007575757575758</v>
      </c>
      <c r="N420" s="45">
        <v>1</v>
      </c>
      <c r="O420" s="38">
        <f t="shared" si="82"/>
        <v>0.9007575757575758</v>
      </c>
      <c r="P420" s="33">
        <f t="shared" si="79"/>
        <v>12400.099861029845</v>
      </c>
      <c r="Q420" s="33">
        <f t="shared" si="80"/>
        <v>0.4697007523117365</v>
      </c>
    </row>
    <row r="421" spans="2:17" ht="12.75">
      <c r="B421" s="36"/>
      <c r="C421" s="11"/>
      <c r="D421" s="24" t="s">
        <v>16</v>
      </c>
      <c r="E421" s="25">
        <v>65196</v>
      </c>
      <c r="F421" s="26">
        <v>0</v>
      </c>
      <c r="G421" s="26">
        <v>0</v>
      </c>
      <c r="H421" s="27">
        <f t="shared" si="83"/>
        <v>0</v>
      </c>
      <c r="I421" s="27">
        <f t="shared" si="84"/>
        <v>0</v>
      </c>
      <c r="J421" s="27">
        <f t="shared" si="78"/>
        <v>3021.430016941764</v>
      </c>
      <c r="K421" s="26">
        <v>0</v>
      </c>
      <c r="L421" s="2">
        <v>4</v>
      </c>
      <c r="M421" s="27">
        <v>0</v>
      </c>
      <c r="N421" s="46" t="s">
        <v>146</v>
      </c>
      <c r="O421" s="39">
        <v>0.37307793822828644</v>
      </c>
      <c r="P421" s="33">
        <f t="shared" si="79"/>
        <v>9849.257569226762</v>
      </c>
      <c r="Q421" s="33">
        <f t="shared" si="80"/>
        <v>0.37307793822828644</v>
      </c>
    </row>
    <row r="422" spans="2:15" ht="12.75">
      <c r="B422" s="36"/>
      <c r="C422" s="11"/>
      <c r="D422" s="4" t="s">
        <v>20</v>
      </c>
      <c r="E422" s="7">
        <v>154440</v>
      </c>
      <c r="F422" s="5">
        <v>9881</v>
      </c>
      <c r="G422" s="5">
        <v>2402</v>
      </c>
      <c r="H422" s="19">
        <f t="shared" si="83"/>
        <v>155.52965552965554</v>
      </c>
      <c r="I422" s="19">
        <f t="shared" si="84"/>
        <v>639.7953897953898</v>
      </c>
      <c r="J422" s="19">
        <f t="shared" si="78"/>
        <v>3021.430016941764</v>
      </c>
      <c r="K422" s="5">
        <v>1</v>
      </c>
      <c r="L422" s="2">
        <v>4</v>
      </c>
      <c r="M422" s="19">
        <f aca="true" t="shared" si="85" ref="M422:M450">G422/L422/1650</f>
        <v>0.36393939393939395</v>
      </c>
      <c r="N422" s="44">
        <f>J422/I422*0.7</f>
        <v>3.305745939394192</v>
      </c>
      <c r="O422" s="37">
        <f aca="true" t="shared" si="86" ref="O422:O450">M422*N422</f>
        <v>1.2030911737007348</v>
      </c>
    </row>
    <row r="423" spans="2:15" ht="12.75">
      <c r="B423" s="36"/>
      <c r="C423" s="11"/>
      <c r="D423" s="4" t="s">
        <v>22</v>
      </c>
      <c r="E423" s="7">
        <v>105943</v>
      </c>
      <c r="F423" s="5">
        <v>14162</v>
      </c>
      <c r="G423" s="5">
        <v>2695</v>
      </c>
      <c r="H423" s="19">
        <f t="shared" si="83"/>
        <v>254.3820733790812</v>
      </c>
      <c r="I423" s="19">
        <f t="shared" si="84"/>
        <v>1336.7565577716318</v>
      </c>
      <c r="J423" s="19">
        <f t="shared" si="78"/>
        <v>3021.430016941764</v>
      </c>
      <c r="K423" s="5">
        <v>2</v>
      </c>
      <c r="L423" s="2">
        <v>4</v>
      </c>
      <c r="M423" s="19">
        <f t="shared" si="85"/>
        <v>0.4083333333333333</v>
      </c>
      <c r="N423" s="44">
        <f>J423/I423*0.7</f>
        <v>1.5821886188349308</v>
      </c>
      <c r="O423" s="37">
        <f t="shared" si="86"/>
        <v>0.6460603526909301</v>
      </c>
    </row>
    <row r="424" spans="2:15" ht="22.5">
      <c r="B424" s="36"/>
      <c r="C424" s="11" t="s">
        <v>80</v>
      </c>
      <c r="D424" s="4" t="s">
        <v>99</v>
      </c>
      <c r="E424" s="7">
        <v>3271206</v>
      </c>
      <c r="F424" s="5">
        <v>29544</v>
      </c>
      <c r="G424" s="5">
        <v>5146</v>
      </c>
      <c r="H424" s="19">
        <f t="shared" si="83"/>
        <v>15.73120127561517</v>
      </c>
      <c r="I424" s="19">
        <f t="shared" si="84"/>
        <v>90.31531490221037</v>
      </c>
      <c r="J424" s="19">
        <f>SUM($F$424)*10000/$E$7</f>
        <v>90.31531490221037</v>
      </c>
      <c r="K424" s="5">
        <v>1</v>
      </c>
      <c r="L424" s="2">
        <v>4</v>
      </c>
      <c r="M424" s="19">
        <f t="shared" si="85"/>
        <v>0.7796969696969697</v>
      </c>
      <c r="N424" s="44">
        <v>1.03</v>
      </c>
      <c r="O424" s="37">
        <f t="shared" si="86"/>
        <v>0.8030878787878788</v>
      </c>
    </row>
    <row r="425" spans="2:15" ht="25.5">
      <c r="B425" s="36" t="s">
        <v>102</v>
      </c>
      <c r="C425" s="22" t="s">
        <v>103</v>
      </c>
      <c r="D425" s="4" t="s">
        <v>108</v>
      </c>
      <c r="E425" s="7">
        <v>596239</v>
      </c>
      <c r="F425" s="5">
        <v>314</v>
      </c>
      <c r="G425" s="5">
        <v>314</v>
      </c>
      <c r="H425" s="19">
        <f t="shared" si="83"/>
        <v>5.266344536335262</v>
      </c>
      <c r="I425" s="19">
        <f t="shared" si="84"/>
        <v>5.266344536335262</v>
      </c>
      <c r="J425" s="19">
        <f aca="true" t="shared" si="87" ref="J425:J431">SUM($F$425:$F$431)*10000/$E$7</f>
        <v>13.530178166706714</v>
      </c>
      <c r="K425" s="5">
        <v>2</v>
      </c>
      <c r="L425" s="2">
        <v>3</v>
      </c>
      <c r="M425" s="19">
        <f t="shared" si="85"/>
        <v>0.06343434343434344</v>
      </c>
      <c r="N425" s="44">
        <f>J425/I425*0.7</f>
        <v>1.7984248184577485</v>
      </c>
      <c r="O425" s="37">
        <f t="shared" si="86"/>
        <v>0.11408189757489558</v>
      </c>
    </row>
    <row r="426" spans="2:15" ht="12.75">
      <c r="B426" s="36"/>
      <c r="C426" s="22"/>
      <c r="D426" s="4" t="s">
        <v>105</v>
      </c>
      <c r="E426" s="7">
        <v>208018</v>
      </c>
      <c r="F426" s="5">
        <v>518</v>
      </c>
      <c r="G426" s="5">
        <v>518</v>
      </c>
      <c r="H426" s="19">
        <f t="shared" si="83"/>
        <v>24.901691199800016</v>
      </c>
      <c r="I426" s="19">
        <f t="shared" si="84"/>
        <v>24.901691199800016</v>
      </c>
      <c r="J426" s="19">
        <f t="shared" si="87"/>
        <v>13.530178166706714</v>
      </c>
      <c r="K426" s="5">
        <v>1</v>
      </c>
      <c r="L426" s="2">
        <v>3</v>
      </c>
      <c r="M426" s="19">
        <f t="shared" si="85"/>
        <v>0.10464646464646464</v>
      </c>
      <c r="N426" s="45">
        <v>1</v>
      </c>
      <c r="O426" s="38">
        <f t="shared" si="86"/>
        <v>0.10464646464646464</v>
      </c>
    </row>
    <row r="427" spans="2:15" ht="12.75">
      <c r="B427" s="36"/>
      <c r="C427" s="22"/>
      <c r="D427" s="4" t="s">
        <v>110</v>
      </c>
      <c r="E427" s="7">
        <v>417424</v>
      </c>
      <c r="F427" s="5">
        <v>58</v>
      </c>
      <c r="G427" s="5">
        <v>58</v>
      </c>
      <c r="H427" s="19">
        <f t="shared" si="83"/>
        <v>1.3894744911648587</v>
      </c>
      <c r="I427" s="19">
        <f t="shared" si="84"/>
        <v>1.3894744911648587</v>
      </c>
      <c r="J427" s="19">
        <f t="shared" si="87"/>
        <v>13.530178166706714</v>
      </c>
      <c r="K427" s="5">
        <v>1</v>
      </c>
      <c r="L427" s="2">
        <v>3</v>
      </c>
      <c r="M427" s="19">
        <f t="shared" si="85"/>
        <v>0.011717171717171716</v>
      </c>
      <c r="N427" s="44">
        <f>J427/I427*0.7</f>
        <v>6.8163357995544285</v>
      </c>
      <c r="O427" s="37">
        <f t="shared" si="86"/>
        <v>0.0798681770452842</v>
      </c>
    </row>
    <row r="428" spans="2:15" ht="12.75">
      <c r="B428" s="36"/>
      <c r="C428" s="22"/>
      <c r="D428" s="4" t="s">
        <v>107</v>
      </c>
      <c r="E428" s="7">
        <v>1002211</v>
      </c>
      <c r="F428" s="5">
        <v>1685</v>
      </c>
      <c r="G428" s="5">
        <v>1685</v>
      </c>
      <c r="H428" s="19">
        <f t="shared" si="83"/>
        <v>16.812826839857077</v>
      </c>
      <c r="I428" s="19">
        <f t="shared" si="84"/>
        <v>16.812826839857077</v>
      </c>
      <c r="J428" s="19">
        <f t="shared" si="87"/>
        <v>13.530178166706714</v>
      </c>
      <c r="K428" s="5">
        <v>2</v>
      </c>
      <c r="L428" s="2">
        <v>3</v>
      </c>
      <c r="M428" s="19">
        <f t="shared" si="85"/>
        <v>0.3404040404040404</v>
      </c>
      <c r="N428" s="45">
        <v>1</v>
      </c>
      <c r="O428" s="38">
        <f t="shared" si="86"/>
        <v>0.3404040404040404</v>
      </c>
    </row>
    <row r="429" spans="2:15" ht="12.75">
      <c r="B429" s="36"/>
      <c r="C429" s="22"/>
      <c r="D429" s="4" t="s">
        <v>104</v>
      </c>
      <c r="E429" s="7">
        <v>292994</v>
      </c>
      <c r="F429" s="5">
        <v>1378</v>
      </c>
      <c r="G429" s="5">
        <v>1378</v>
      </c>
      <c r="H429" s="19">
        <f t="shared" si="83"/>
        <v>47.03167982962108</v>
      </c>
      <c r="I429" s="19">
        <f t="shared" si="84"/>
        <v>47.03167982962108</v>
      </c>
      <c r="J429" s="19">
        <f t="shared" si="87"/>
        <v>13.530178166706714</v>
      </c>
      <c r="K429" s="5">
        <v>1</v>
      </c>
      <c r="L429" s="2">
        <v>3</v>
      </c>
      <c r="M429" s="19">
        <f t="shared" si="85"/>
        <v>0.2783838383838384</v>
      </c>
      <c r="N429" s="45">
        <v>1</v>
      </c>
      <c r="O429" s="38">
        <f t="shared" si="86"/>
        <v>0.2783838383838384</v>
      </c>
    </row>
    <row r="430" spans="2:15" ht="12.75">
      <c r="B430" s="36"/>
      <c r="C430" s="22"/>
      <c r="D430" s="4" t="s">
        <v>109</v>
      </c>
      <c r="E430" s="7">
        <v>247361</v>
      </c>
      <c r="F430" s="5">
        <v>355</v>
      </c>
      <c r="G430" s="5">
        <v>355</v>
      </c>
      <c r="H430" s="19">
        <f t="shared" si="83"/>
        <v>14.351494374618472</v>
      </c>
      <c r="I430" s="19">
        <f t="shared" si="84"/>
        <v>14.351494374618472</v>
      </c>
      <c r="J430" s="19">
        <f t="shared" si="87"/>
        <v>13.530178166706714</v>
      </c>
      <c r="K430" s="5">
        <v>1</v>
      </c>
      <c r="L430" s="2">
        <v>3</v>
      </c>
      <c r="M430" s="19">
        <f t="shared" si="85"/>
        <v>0.07171717171717172</v>
      </c>
      <c r="N430" s="45">
        <v>1</v>
      </c>
      <c r="O430" s="38">
        <f t="shared" si="86"/>
        <v>0.07171717171717172</v>
      </c>
    </row>
    <row r="431" spans="2:15" ht="12.75">
      <c r="B431" s="36"/>
      <c r="C431" s="22"/>
      <c r="D431" s="4" t="s">
        <v>106</v>
      </c>
      <c r="E431" s="7">
        <v>506959</v>
      </c>
      <c r="F431" s="5">
        <v>118</v>
      </c>
      <c r="G431" s="5">
        <v>118</v>
      </c>
      <c r="H431" s="19">
        <f t="shared" si="83"/>
        <v>2.3276044019338844</v>
      </c>
      <c r="I431" s="19">
        <f t="shared" si="84"/>
        <v>2.3276044019338844</v>
      </c>
      <c r="J431" s="19">
        <f t="shared" si="87"/>
        <v>13.530178166706714</v>
      </c>
      <c r="K431" s="5">
        <v>1</v>
      </c>
      <c r="L431" s="2">
        <v>3</v>
      </c>
      <c r="M431" s="19">
        <f t="shared" si="85"/>
        <v>0.02383838383838384</v>
      </c>
      <c r="N431" s="44">
        <f>J431/I431*0.7</f>
        <v>4.069043995975277</v>
      </c>
      <c r="O431" s="37">
        <f t="shared" si="86"/>
        <v>0.09699943263132985</v>
      </c>
    </row>
    <row r="432" spans="2:15" ht="22.5">
      <c r="B432" s="36" t="s">
        <v>96</v>
      </c>
      <c r="C432" s="22" t="s">
        <v>97</v>
      </c>
      <c r="D432" s="4" t="s">
        <v>21</v>
      </c>
      <c r="E432" s="7">
        <v>100726</v>
      </c>
      <c r="F432" s="5">
        <v>45310</v>
      </c>
      <c r="G432" s="5">
        <v>14254</v>
      </c>
      <c r="H432" s="19">
        <f t="shared" si="83"/>
        <v>1415.1261839048507</v>
      </c>
      <c r="I432" s="19">
        <f t="shared" si="84"/>
        <v>4498.34203681274</v>
      </c>
      <c r="J432" s="19">
        <f aca="true" t="shared" si="88" ref="J432:J450">SUM($F$432:$F$450)*10000/$E$7</f>
        <v>5418.014029076738</v>
      </c>
      <c r="K432" s="5">
        <v>1</v>
      </c>
      <c r="L432" s="2">
        <v>3</v>
      </c>
      <c r="M432" s="19">
        <f t="shared" si="85"/>
        <v>2.8795959595959593</v>
      </c>
      <c r="N432" s="45">
        <v>1</v>
      </c>
      <c r="O432" s="38">
        <f t="shared" si="86"/>
        <v>2.8795959595959593</v>
      </c>
    </row>
    <row r="433" spans="2:15" ht="12.75">
      <c r="B433" s="36"/>
      <c r="C433" s="11"/>
      <c r="D433" s="4" t="s">
        <v>12</v>
      </c>
      <c r="E433" s="7">
        <v>90268</v>
      </c>
      <c r="F433" s="5">
        <v>50686</v>
      </c>
      <c r="G433" s="5">
        <v>13236</v>
      </c>
      <c r="H433" s="19">
        <f t="shared" si="83"/>
        <v>1466.3003500686843</v>
      </c>
      <c r="I433" s="19">
        <f t="shared" si="84"/>
        <v>5615.05738467674</v>
      </c>
      <c r="J433" s="19">
        <f t="shared" si="88"/>
        <v>5418.014029076738</v>
      </c>
      <c r="K433" s="5">
        <v>2</v>
      </c>
      <c r="L433" s="2">
        <v>3</v>
      </c>
      <c r="M433" s="19">
        <f t="shared" si="85"/>
        <v>2.673939393939394</v>
      </c>
      <c r="N433" s="45">
        <v>1</v>
      </c>
      <c r="O433" s="38">
        <f t="shared" si="86"/>
        <v>2.673939393939394</v>
      </c>
    </row>
    <row r="434" spans="2:15" ht="12.75">
      <c r="B434" s="36"/>
      <c r="C434" s="11"/>
      <c r="D434" s="4" t="s">
        <v>13</v>
      </c>
      <c r="E434" s="7">
        <v>128093</v>
      </c>
      <c r="F434" s="5">
        <v>68359</v>
      </c>
      <c r="G434" s="5">
        <v>20138</v>
      </c>
      <c r="H434" s="19">
        <f t="shared" si="83"/>
        <v>1572.1389927630705</v>
      </c>
      <c r="I434" s="19">
        <f t="shared" si="84"/>
        <v>5336.669451101934</v>
      </c>
      <c r="J434" s="19">
        <f t="shared" si="88"/>
        <v>5418.014029076738</v>
      </c>
      <c r="K434" s="5">
        <v>6</v>
      </c>
      <c r="L434" s="2">
        <v>3</v>
      </c>
      <c r="M434" s="19">
        <f t="shared" si="85"/>
        <v>4.068282828282828</v>
      </c>
      <c r="N434" s="45">
        <v>1</v>
      </c>
      <c r="O434" s="38">
        <f t="shared" si="86"/>
        <v>4.068282828282828</v>
      </c>
    </row>
    <row r="435" spans="2:15" ht="12.75">
      <c r="B435" s="36"/>
      <c r="C435" s="11"/>
      <c r="D435" s="4" t="s">
        <v>29</v>
      </c>
      <c r="E435" s="7">
        <v>58605</v>
      </c>
      <c r="F435" s="5">
        <v>27185</v>
      </c>
      <c r="G435" s="5">
        <v>6446</v>
      </c>
      <c r="H435" s="19">
        <f t="shared" si="83"/>
        <v>1099.9061513522738</v>
      </c>
      <c r="I435" s="19">
        <f t="shared" si="84"/>
        <v>4638.682706253732</v>
      </c>
      <c r="J435" s="19">
        <f t="shared" si="88"/>
        <v>5418.014029076738</v>
      </c>
      <c r="K435" s="5">
        <v>1</v>
      </c>
      <c r="L435" s="2">
        <v>3</v>
      </c>
      <c r="M435" s="19">
        <f t="shared" si="85"/>
        <v>1.3022222222222222</v>
      </c>
      <c r="N435" s="45">
        <v>1</v>
      </c>
      <c r="O435" s="38">
        <f t="shared" si="86"/>
        <v>1.3022222222222222</v>
      </c>
    </row>
    <row r="436" spans="2:15" ht="12.75">
      <c r="B436" s="36"/>
      <c r="C436" s="11"/>
      <c r="D436" s="4" t="s">
        <v>24</v>
      </c>
      <c r="E436" s="7">
        <v>106676</v>
      </c>
      <c r="F436" s="5">
        <v>18936</v>
      </c>
      <c r="G436" s="5">
        <v>9302</v>
      </c>
      <c r="H436" s="19">
        <f t="shared" si="83"/>
        <v>871.9862012073944</v>
      </c>
      <c r="I436" s="19">
        <f t="shared" si="84"/>
        <v>1775.0946792155687</v>
      </c>
      <c r="J436" s="19">
        <f t="shared" si="88"/>
        <v>5418.014029076738</v>
      </c>
      <c r="K436" s="5">
        <v>1</v>
      </c>
      <c r="L436" s="2">
        <v>3</v>
      </c>
      <c r="M436" s="19">
        <f t="shared" si="85"/>
        <v>1.879191919191919</v>
      </c>
      <c r="N436" s="44">
        <f>J436/I436*0.7</f>
        <v>2.1365676235533004</v>
      </c>
      <c r="O436" s="37">
        <f t="shared" si="86"/>
        <v>4.015020612988445</v>
      </c>
    </row>
    <row r="437" spans="2:15" ht="12.75">
      <c r="B437" s="36"/>
      <c r="C437" s="11"/>
      <c r="D437" s="4" t="s">
        <v>19</v>
      </c>
      <c r="E437" s="7">
        <v>122128</v>
      </c>
      <c r="F437" s="5">
        <v>58349</v>
      </c>
      <c r="G437" s="5">
        <v>16241</v>
      </c>
      <c r="H437" s="19">
        <f t="shared" si="83"/>
        <v>1329.8342722389625</v>
      </c>
      <c r="I437" s="19">
        <f t="shared" si="84"/>
        <v>4777.692257303813</v>
      </c>
      <c r="J437" s="19">
        <f t="shared" si="88"/>
        <v>5418.014029076738</v>
      </c>
      <c r="K437" s="5">
        <v>2</v>
      </c>
      <c r="L437" s="2">
        <v>3</v>
      </c>
      <c r="M437" s="19">
        <f t="shared" si="85"/>
        <v>3.2810101010101014</v>
      </c>
      <c r="N437" s="45">
        <v>1</v>
      </c>
      <c r="O437" s="38">
        <f t="shared" si="86"/>
        <v>3.2810101010101014</v>
      </c>
    </row>
    <row r="438" spans="2:15" ht="12.75">
      <c r="B438" s="36"/>
      <c r="C438" s="11"/>
      <c r="D438" s="54" t="s">
        <v>151</v>
      </c>
      <c r="E438" s="7">
        <v>1002211</v>
      </c>
      <c r="F438" s="5">
        <v>985517</v>
      </c>
      <c r="G438" s="5">
        <v>254141</v>
      </c>
      <c r="H438" s="19">
        <f t="shared" si="83"/>
        <v>2535.8033388178737</v>
      </c>
      <c r="I438" s="19">
        <f t="shared" si="84"/>
        <v>9833.428290050699</v>
      </c>
      <c r="J438" s="19">
        <f t="shared" si="88"/>
        <v>5418.014029076738</v>
      </c>
      <c r="K438" s="5">
        <v>38</v>
      </c>
      <c r="L438" s="2">
        <v>3</v>
      </c>
      <c r="M438" s="19">
        <f t="shared" si="85"/>
        <v>51.341616161616166</v>
      </c>
      <c r="N438" s="45">
        <v>1</v>
      </c>
      <c r="O438" s="38">
        <f t="shared" si="86"/>
        <v>51.341616161616166</v>
      </c>
    </row>
    <row r="439" spans="2:15" ht="12.75">
      <c r="B439" s="36"/>
      <c r="C439" s="11"/>
      <c r="D439" s="54" t="s">
        <v>152</v>
      </c>
      <c r="E439" s="7">
        <v>283117</v>
      </c>
      <c r="F439" s="5">
        <v>70428</v>
      </c>
      <c r="G439" s="5">
        <v>23225</v>
      </c>
      <c r="H439" s="19">
        <f t="shared" si="83"/>
        <v>820.3322301380701</v>
      </c>
      <c r="I439" s="19">
        <f t="shared" si="84"/>
        <v>2487.593468424715</v>
      </c>
      <c r="J439" s="19">
        <f t="shared" si="88"/>
        <v>5418.014029076738</v>
      </c>
      <c r="K439" s="5">
        <v>4</v>
      </c>
      <c r="L439" s="2">
        <v>3</v>
      </c>
      <c r="M439" s="19">
        <f t="shared" si="85"/>
        <v>4.691919191919192</v>
      </c>
      <c r="N439" s="44">
        <f>J439/I439*0.7</f>
        <v>1.524609976868693</v>
      </c>
      <c r="O439" s="37">
        <f>M439*N439</f>
        <v>7.153346810661696</v>
      </c>
    </row>
    <row r="440" spans="2:15" ht="12.75">
      <c r="B440" s="36"/>
      <c r="C440" s="11"/>
      <c r="D440" s="54" t="s">
        <v>153</v>
      </c>
      <c r="E440" s="7">
        <v>310748</v>
      </c>
      <c r="F440" s="5">
        <v>87862</v>
      </c>
      <c r="G440" s="5">
        <v>33338</v>
      </c>
      <c r="H440" s="19">
        <f t="shared" si="83"/>
        <v>1072.83071813817</v>
      </c>
      <c r="I440" s="19">
        <f t="shared" si="84"/>
        <v>2827.435735708677</v>
      </c>
      <c r="J440" s="19">
        <f t="shared" si="88"/>
        <v>5418.014029076738</v>
      </c>
      <c r="K440" s="5">
        <v>6</v>
      </c>
      <c r="L440" s="2">
        <v>3</v>
      </c>
      <c r="M440" s="19">
        <f t="shared" si="85"/>
        <v>6.734949494949495</v>
      </c>
      <c r="N440" s="44">
        <f>J440/I440*0.7</f>
        <v>1.3413602199531955</v>
      </c>
      <c r="O440" s="37">
        <f>M440*N440</f>
        <v>9.033993335919117</v>
      </c>
    </row>
    <row r="441" spans="2:15" ht="12.75">
      <c r="B441" s="36"/>
      <c r="C441" s="11"/>
      <c r="D441" s="4" t="s">
        <v>17</v>
      </c>
      <c r="E441" s="7">
        <v>50763</v>
      </c>
      <c r="F441" s="5">
        <v>33053</v>
      </c>
      <c r="G441" s="5">
        <v>8779</v>
      </c>
      <c r="H441" s="19">
        <f t="shared" si="83"/>
        <v>1729.4092153734018</v>
      </c>
      <c r="I441" s="19">
        <f t="shared" si="84"/>
        <v>6511.238500482635</v>
      </c>
      <c r="J441" s="19">
        <f t="shared" si="88"/>
        <v>5418.014029076738</v>
      </c>
      <c r="K441" s="5">
        <v>1</v>
      </c>
      <c r="L441" s="2">
        <v>3</v>
      </c>
      <c r="M441" s="19">
        <f t="shared" si="85"/>
        <v>1.7735353535353535</v>
      </c>
      <c r="N441" s="45">
        <v>1</v>
      </c>
      <c r="O441" s="38">
        <f t="shared" si="86"/>
        <v>1.7735353535353535</v>
      </c>
    </row>
    <row r="442" spans="2:15" ht="12.75">
      <c r="B442" s="36"/>
      <c r="C442" s="11"/>
      <c r="D442" s="4" t="s">
        <v>10</v>
      </c>
      <c r="E442" s="7">
        <v>117199</v>
      </c>
      <c r="F442" s="5">
        <v>56566</v>
      </c>
      <c r="G442" s="5">
        <v>15701</v>
      </c>
      <c r="H442" s="19">
        <f t="shared" si="83"/>
        <v>1339.6871986962346</v>
      </c>
      <c r="I442" s="19">
        <f t="shared" si="84"/>
        <v>4826.491693615133</v>
      </c>
      <c r="J442" s="19">
        <f t="shared" si="88"/>
        <v>5418.014029076738</v>
      </c>
      <c r="K442" s="5">
        <v>2</v>
      </c>
      <c r="L442" s="2">
        <v>3</v>
      </c>
      <c r="M442" s="19">
        <f t="shared" si="85"/>
        <v>3.171919191919192</v>
      </c>
      <c r="N442" s="45">
        <v>1</v>
      </c>
      <c r="O442" s="38">
        <f t="shared" si="86"/>
        <v>3.171919191919192</v>
      </c>
    </row>
    <row r="443" spans="2:15" ht="12.75">
      <c r="B443" s="36"/>
      <c r="C443" s="11"/>
      <c r="D443" s="4" t="s">
        <v>27</v>
      </c>
      <c r="E443" s="7">
        <v>182165</v>
      </c>
      <c r="F443" s="5">
        <v>32088</v>
      </c>
      <c r="G443" s="5">
        <v>16262</v>
      </c>
      <c r="H443" s="19">
        <f t="shared" si="83"/>
        <v>892.7071610902204</v>
      </c>
      <c r="I443" s="19">
        <f t="shared" si="84"/>
        <v>1761.4799769439794</v>
      </c>
      <c r="J443" s="19">
        <f t="shared" si="88"/>
        <v>5418.014029076738</v>
      </c>
      <c r="K443" s="5">
        <v>2</v>
      </c>
      <c r="L443" s="2">
        <v>3</v>
      </c>
      <c r="M443" s="19">
        <f t="shared" si="85"/>
        <v>3.2852525252525253</v>
      </c>
      <c r="N443" s="44">
        <f>J443/I443*0.7</f>
        <v>2.1530814258437254</v>
      </c>
      <c r="O443" s="37">
        <f t="shared" si="86"/>
        <v>7.073416191327407</v>
      </c>
    </row>
    <row r="444" spans="2:15" ht="12.75">
      <c r="B444" s="36"/>
      <c r="C444" s="11"/>
      <c r="D444" s="4" t="s">
        <v>14</v>
      </c>
      <c r="E444" s="7">
        <v>114138</v>
      </c>
      <c r="F444" s="5">
        <v>31219</v>
      </c>
      <c r="G444" s="5">
        <v>10303</v>
      </c>
      <c r="H444" s="19">
        <f t="shared" si="83"/>
        <v>902.6792128826509</v>
      </c>
      <c r="I444" s="19">
        <f t="shared" si="84"/>
        <v>2735.1977430829347</v>
      </c>
      <c r="J444" s="19">
        <f t="shared" si="88"/>
        <v>5418.014029076738</v>
      </c>
      <c r="K444" s="5">
        <v>2</v>
      </c>
      <c r="L444" s="2">
        <v>3</v>
      </c>
      <c r="M444" s="19">
        <f t="shared" si="85"/>
        <v>2.0814141414141414</v>
      </c>
      <c r="N444" s="44">
        <f>J444/I444*0.7</f>
        <v>1.3865943805872465</v>
      </c>
      <c r="O444" s="37">
        <f t="shared" si="86"/>
        <v>2.8860771521596766</v>
      </c>
    </row>
    <row r="445" spans="2:15" ht="12.75">
      <c r="B445" s="36"/>
      <c r="C445" s="11"/>
      <c r="D445" s="4" t="s">
        <v>15</v>
      </c>
      <c r="E445" s="7">
        <v>153239</v>
      </c>
      <c r="F445" s="5">
        <v>62218</v>
      </c>
      <c r="G445" s="5">
        <v>17539</v>
      </c>
      <c r="H445" s="19">
        <f t="shared" si="83"/>
        <v>1144.5519743668387</v>
      </c>
      <c r="I445" s="19">
        <f t="shared" si="84"/>
        <v>4060.1935538603097</v>
      </c>
      <c r="J445" s="19">
        <f t="shared" si="88"/>
        <v>5418.014029076738</v>
      </c>
      <c r="K445" s="5">
        <v>4</v>
      </c>
      <c r="L445" s="2">
        <v>3</v>
      </c>
      <c r="M445" s="19">
        <f t="shared" si="85"/>
        <v>3.543232323232323</v>
      </c>
      <c r="N445" s="45">
        <v>1</v>
      </c>
      <c r="O445" s="38">
        <f t="shared" si="86"/>
        <v>3.543232323232323</v>
      </c>
    </row>
    <row r="446" spans="2:15" ht="12.75">
      <c r="B446" s="36"/>
      <c r="C446" s="11"/>
      <c r="D446" s="4" t="s">
        <v>23</v>
      </c>
      <c r="E446" s="7">
        <v>43470</v>
      </c>
      <c r="F446" s="5">
        <v>15014</v>
      </c>
      <c r="G446" s="5">
        <v>4644</v>
      </c>
      <c r="H446" s="19">
        <f t="shared" si="83"/>
        <v>1068.3229813664595</v>
      </c>
      <c r="I446" s="19">
        <f t="shared" si="84"/>
        <v>3453.876236484932</v>
      </c>
      <c r="J446" s="19">
        <f t="shared" si="88"/>
        <v>5418.014029076738</v>
      </c>
      <c r="K446" s="5">
        <v>1</v>
      </c>
      <c r="L446" s="2">
        <v>3</v>
      </c>
      <c r="M446" s="19">
        <f t="shared" si="85"/>
        <v>0.9381818181818182</v>
      </c>
      <c r="N446" s="44">
        <f>J446/I446*0.7</f>
        <v>1.0980734573782873</v>
      </c>
      <c r="O446" s="37">
        <f t="shared" si="86"/>
        <v>1.0301925527403568</v>
      </c>
    </row>
    <row r="447" spans="2:15" ht="12.75">
      <c r="B447" s="36"/>
      <c r="C447" s="11"/>
      <c r="D447" s="4" t="s">
        <v>25</v>
      </c>
      <c r="E447" s="7">
        <v>82081</v>
      </c>
      <c r="F447" s="5">
        <v>24367</v>
      </c>
      <c r="G447" s="5">
        <v>7406</v>
      </c>
      <c r="H447" s="19">
        <f t="shared" si="83"/>
        <v>902.2794556596533</v>
      </c>
      <c r="I447" s="19">
        <f t="shared" si="84"/>
        <v>2968.6529160219784</v>
      </c>
      <c r="J447" s="19">
        <f t="shared" si="88"/>
        <v>5418.014029076738</v>
      </c>
      <c r="K447" s="5">
        <v>1</v>
      </c>
      <c r="L447" s="2">
        <v>3</v>
      </c>
      <c r="M447" s="19">
        <f t="shared" si="85"/>
        <v>1.496161616161616</v>
      </c>
      <c r="N447" s="44">
        <f>J447/I447*0.7</f>
        <v>1.277552454813696</v>
      </c>
      <c r="O447" s="37">
        <f t="shared" si="86"/>
        <v>1.9114249455252994</v>
      </c>
    </row>
    <row r="448" spans="2:15" ht="12.75">
      <c r="B448" s="36"/>
      <c r="C448" s="11"/>
      <c r="D448" s="4" t="s">
        <v>16</v>
      </c>
      <c r="E448" s="7">
        <v>65196</v>
      </c>
      <c r="F448" s="5">
        <v>16505</v>
      </c>
      <c r="G448" s="5">
        <v>5018</v>
      </c>
      <c r="H448" s="19">
        <f t="shared" si="83"/>
        <v>769.679121418492</v>
      </c>
      <c r="I448" s="19">
        <f t="shared" si="84"/>
        <v>2531.597030492668</v>
      </c>
      <c r="J448" s="19">
        <f t="shared" si="88"/>
        <v>5418.014029076738</v>
      </c>
      <c r="K448" s="5">
        <v>1</v>
      </c>
      <c r="L448" s="2">
        <v>3</v>
      </c>
      <c r="M448" s="19">
        <f t="shared" si="85"/>
        <v>1.0137373737373738</v>
      </c>
      <c r="N448" s="44">
        <f>J448/I448*0.7</f>
        <v>1.4981096022282998</v>
      </c>
      <c r="O448" s="37">
        <f t="shared" si="86"/>
        <v>1.5186896937336585</v>
      </c>
    </row>
    <row r="449" spans="2:15" ht="12.75">
      <c r="B449" s="36"/>
      <c r="C449" s="11"/>
      <c r="D449" s="4" t="s">
        <v>20</v>
      </c>
      <c r="E449" s="7">
        <v>154440</v>
      </c>
      <c r="F449" s="5">
        <v>63336</v>
      </c>
      <c r="G449" s="5">
        <v>21835</v>
      </c>
      <c r="H449" s="19">
        <f t="shared" si="83"/>
        <v>1413.8176638176637</v>
      </c>
      <c r="I449" s="19">
        <f t="shared" si="84"/>
        <v>4101.010101010101</v>
      </c>
      <c r="J449" s="19">
        <f t="shared" si="88"/>
        <v>5418.014029076738</v>
      </c>
      <c r="K449" s="5">
        <v>2</v>
      </c>
      <c r="L449" s="2">
        <v>3</v>
      </c>
      <c r="M449" s="19">
        <f t="shared" si="85"/>
        <v>4.4111111111111105</v>
      </c>
      <c r="N449" s="45">
        <v>1</v>
      </c>
      <c r="O449" s="38">
        <f t="shared" si="86"/>
        <v>4.4111111111111105</v>
      </c>
    </row>
    <row r="450" spans="2:15" ht="12.75">
      <c r="B450" s="36"/>
      <c r="C450" s="11"/>
      <c r="D450" s="4" t="s">
        <v>22</v>
      </c>
      <c r="E450" s="7">
        <v>105943</v>
      </c>
      <c r="F450" s="5">
        <v>25346</v>
      </c>
      <c r="G450" s="5">
        <v>6106</v>
      </c>
      <c r="H450" s="19">
        <f t="shared" si="83"/>
        <v>576.3476586466307</v>
      </c>
      <c r="I450" s="19">
        <f t="shared" si="84"/>
        <v>2392.418564699886</v>
      </c>
      <c r="J450" s="19">
        <f t="shared" si="88"/>
        <v>5418.014029076738</v>
      </c>
      <c r="K450" s="5">
        <v>2</v>
      </c>
      <c r="L450" s="2">
        <v>3</v>
      </c>
      <c r="M450" s="19">
        <f t="shared" si="85"/>
        <v>1.2335353535353535</v>
      </c>
      <c r="N450" s="44">
        <f>J450/I450*0.7</f>
        <v>1.5852618251311204</v>
      </c>
      <c r="O450" s="37">
        <f t="shared" si="86"/>
        <v>1.9554765059092163</v>
      </c>
    </row>
    <row r="451" spans="2:15" ht="33.75">
      <c r="B451" s="36" t="s">
        <v>96</v>
      </c>
      <c r="C451" s="22" t="s">
        <v>98</v>
      </c>
      <c r="D451" s="4" t="s">
        <v>99</v>
      </c>
      <c r="E451" s="7">
        <v>3271206</v>
      </c>
      <c r="F451" s="5">
        <v>270631</v>
      </c>
      <c r="G451" s="5">
        <v>43164</v>
      </c>
      <c r="H451" s="19">
        <f t="shared" si="83"/>
        <v>131.95133537906204</v>
      </c>
      <c r="I451" s="19">
        <f t="shared" si="84"/>
        <v>827.3126180375067</v>
      </c>
      <c r="J451" s="19">
        <f>SUM($F$451)*10000/$E$7</f>
        <v>827.3126180375067</v>
      </c>
      <c r="K451" s="5">
        <v>14</v>
      </c>
      <c r="L451" s="2">
        <v>3</v>
      </c>
      <c r="M451" s="19">
        <f aca="true" t="shared" si="89" ref="M451:M479">G451/L451/1650</f>
        <v>8.72</v>
      </c>
      <c r="N451" s="44">
        <v>1.03</v>
      </c>
      <c r="O451" s="37">
        <f aca="true" t="shared" si="90" ref="O451:O479">M451*N451</f>
        <v>8.9816</v>
      </c>
    </row>
    <row r="452" spans="2:15" ht="33.75">
      <c r="B452" s="36" t="s">
        <v>100</v>
      </c>
      <c r="C452" s="22" t="s">
        <v>101</v>
      </c>
      <c r="D452" s="4" t="s">
        <v>21</v>
      </c>
      <c r="E452" s="7">
        <v>100726</v>
      </c>
      <c r="F452" s="5">
        <v>160546</v>
      </c>
      <c r="G452" s="5">
        <v>10682</v>
      </c>
      <c r="H452" s="19">
        <f t="shared" si="83"/>
        <v>1060.5007644500922</v>
      </c>
      <c r="I452" s="19">
        <f t="shared" si="84"/>
        <v>15938.883704306732</v>
      </c>
      <c r="J452" s="19">
        <f aca="true" t="shared" si="91" ref="J452:J470">SUM($F$452:$F$470)*10000/$E$7</f>
        <v>12305.58699146431</v>
      </c>
      <c r="K452" s="5">
        <v>10</v>
      </c>
      <c r="L452" s="2">
        <v>3</v>
      </c>
      <c r="M452" s="19">
        <f t="shared" si="89"/>
        <v>2.157979797979798</v>
      </c>
      <c r="N452" s="45">
        <v>1</v>
      </c>
      <c r="O452" s="38">
        <f t="shared" si="90"/>
        <v>2.157979797979798</v>
      </c>
    </row>
    <row r="453" spans="2:15" ht="12.75">
      <c r="B453" s="36"/>
      <c r="C453" s="11"/>
      <c r="D453" s="4" t="s">
        <v>12</v>
      </c>
      <c r="E453" s="7">
        <v>90268</v>
      </c>
      <c r="F453" s="5">
        <v>55318</v>
      </c>
      <c r="G453" s="5">
        <v>3672</v>
      </c>
      <c r="H453" s="19">
        <f t="shared" si="83"/>
        <v>406.7886737271237</v>
      </c>
      <c r="I453" s="19">
        <f t="shared" si="84"/>
        <v>6128.196038463243</v>
      </c>
      <c r="J453" s="19">
        <f t="shared" si="91"/>
        <v>12305.58699146431</v>
      </c>
      <c r="K453" s="5">
        <v>1</v>
      </c>
      <c r="L453" s="2">
        <v>3</v>
      </c>
      <c r="M453" s="19">
        <f t="shared" si="89"/>
        <v>0.7418181818181818</v>
      </c>
      <c r="N453" s="44">
        <f>J453/I453*0.7</f>
        <v>1.4056193437612532</v>
      </c>
      <c r="O453" s="37">
        <f t="shared" si="90"/>
        <v>1.0427139859174388</v>
      </c>
    </row>
    <row r="454" spans="2:15" ht="12.75">
      <c r="B454" s="36"/>
      <c r="C454" s="11"/>
      <c r="D454" s="4" t="s">
        <v>13</v>
      </c>
      <c r="E454" s="7">
        <v>128093</v>
      </c>
      <c r="F454" s="5">
        <v>195991</v>
      </c>
      <c r="G454" s="5">
        <v>13018</v>
      </c>
      <c r="H454" s="19">
        <f t="shared" si="83"/>
        <v>1016.2928497263707</v>
      </c>
      <c r="I454" s="19">
        <f t="shared" si="84"/>
        <v>15300.679974705878</v>
      </c>
      <c r="J454" s="19">
        <f t="shared" si="91"/>
        <v>12305.58699146431</v>
      </c>
      <c r="K454" s="5">
        <v>6</v>
      </c>
      <c r="L454" s="2">
        <v>3</v>
      </c>
      <c r="M454" s="19">
        <f t="shared" si="89"/>
        <v>2.6298989898989897</v>
      </c>
      <c r="N454" s="45">
        <v>1</v>
      </c>
      <c r="O454" s="38">
        <f t="shared" si="90"/>
        <v>2.6298989898989897</v>
      </c>
    </row>
    <row r="455" spans="2:15" ht="12.75">
      <c r="B455" s="36"/>
      <c r="C455" s="11"/>
      <c r="D455" s="4" t="s">
        <v>29</v>
      </c>
      <c r="E455" s="7">
        <v>58605</v>
      </c>
      <c r="F455" s="5">
        <v>26107</v>
      </c>
      <c r="G455" s="5">
        <v>1735</v>
      </c>
      <c r="H455" s="19">
        <f t="shared" si="83"/>
        <v>296.0498251002474</v>
      </c>
      <c r="I455" s="19">
        <f t="shared" si="84"/>
        <v>4454.739356710178</v>
      </c>
      <c r="J455" s="19">
        <f t="shared" si="91"/>
        <v>12305.58699146431</v>
      </c>
      <c r="K455" s="5">
        <v>3</v>
      </c>
      <c r="L455" s="2">
        <v>3</v>
      </c>
      <c r="M455" s="19">
        <f t="shared" si="89"/>
        <v>0.35050505050505054</v>
      </c>
      <c r="N455" s="44">
        <f>J455/I455*0.7</f>
        <v>1.9336509286564372</v>
      </c>
      <c r="O455" s="37">
        <f t="shared" si="90"/>
        <v>0.6777544164078624</v>
      </c>
    </row>
    <row r="456" spans="2:15" ht="12.75">
      <c r="B456" s="36"/>
      <c r="C456" s="11"/>
      <c r="D456" s="4" t="s">
        <v>24</v>
      </c>
      <c r="E456" s="7">
        <v>106676</v>
      </c>
      <c r="F456" s="5">
        <v>91224</v>
      </c>
      <c r="G456" s="5">
        <v>6082</v>
      </c>
      <c r="H456" s="19">
        <f t="shared" si="83"/>
        <v>570.137612958866</v>
      </c>
      <c r="I456" s="19">
        <f t="shared" si="84"/>
        <v>8551.501743597435</v>
      </c>
      <c r="J456" s="19">
        <f t="shared" si="91"/>
        <v>12305.58699146431</v>
      </c>
      <c r="K456" s="5">
        <v>4</v>
      </c>
      <c r="L456" s="2">
        <v>3</v>
      </c>
      <c r="M456" s="19">
        <f t="shared" si="89"/>
        <v>1.2286868686868686</v>
      </c>
      <c r="N456" s="44">
        <f>J456/I456*0.7</f>
        <v>1.0072980339943576</v>
      </c>
      <c r="O456" s="37">
        <f t="shared" si="90"/>
        <v>1.2376538672229662</v>
      </c>
    </row>
    <row r="457" spans="2:15" ht="12.75">
      <c r="B457" s="36"/>
      <c r="C457" s="11"/>
      <c r="D457" s="4" t="s">
        <v>19</v>
      </c>
      <c r="E457" s="7">
        <v>122128</v>
      </c>
      <c r="F457" s="5">
        <v>60646</v>
      </c>
      <c r="G457" s="5">
        <v>3982</v>
      </c>
      <c r="H457" s="19">
        <f t="shared" si="83"/>
        <v>326.0513559544085</v>
      </c>
      <c r="I457" s="19">
        <f t="shared" si="84"/>
        <v>4965.773614568322</v>
      </c>
      <c r="J457" s="19">
        <f t="shared" si="91"/>
        <v>12305.58699146431</v>
      </c>
      <c r="K457" s="5">
        <v>7</v>
      </c>
      <c r="L457" s="2">
        <v>3</v>
      </c>
      <c r="M457" s="19">
        <f t="shared" si="89"/>
        <v>0.8044444444444444</v>
      </c>
      <c r="N457" s="44">
        <f>J457/I457*0.7</f>
        <v>1.7346563823920573</v>
      </c>
      <c r="O457" s="37">
        <f t="shared" si="90"/>
        <v>1.3954346898353882</v>
      </c>
    </row>
    <row r="458" spans="2:15" ht="12.75">
      <c r="B458" s="36"/>
      <c r="C458" s="11"/>
      <c r="D458" s="54" t="s">
        <v>151</v>
      </c>
      <c r="E458" s="7">
        <v>1002211</v>
      </c>
      <c r="F458" s="5">
        <v>2287540</v>
      </c>
      <c r="G458" s="5">
        <v>152031</v>
      </c>
      <c r="H458" s="19">
        <f t="shared" si="83"/>
        <v>1516.9560102613123</v>
      </c>
      <c r="I458" s="19">
        <f t="shared" si="84"/>
        <v>22824.93407076953</v>
      </c>
      <c r="J458" s="19">
        <f t="shared" si="91"/>
        <v>12305.58699146431</v>
      </c>
      <c r="K458" s="5">
        <v>65</v>
      </c>
      <c r="L458" s="2">
        <v>3</v>
      </c>
      <c r="M458" s="19">
        <f t="shared" si="89"/>
        <v>30.713333333333335</v>
      </c>
      <c r="N458" s="45">
        <v>1</v>
      </c>
      <c r="O458" s="38">
        <f t="shared" si="90"/>
        <v>30.713333333333335</v>
      </c>
    </row>
    <row r="459" spans="2:15" ht="12.75">
      <c r="B459" s="36"/>
      <c r="C459" s="11"/>
      <c r="D459" s="54" t="s">
        <v>152</v>
      </c>
      <c r="E459" s="7">
        <v>283117</v>
      </c>
      <c r="F459" s="5">
        <v>290866</v>
      </c>
      <c r="G459" s="5">
        <v>19347</v>
      </c>
      <c r="H459" s="19">
        <f t="shared" si="83"/>
        <v>683.3570573296553</v>
      </c>
      <c r="I459" s="19">
        <f t="shared" si="84"/>
        <v>10273.703098012482</v>
      </c>
      <c r="J459" s="19">
        <f t="shared" si="91"/>
        <v>12305.58699146431</v>
      </c>
      <c r="K459" s="5">
        <v>20</v>
      </c>
      <c r="L459" s="2">
        <v>3</v>
      </c>
      <c r="M459" s="19">
        <f t="shared" si="89"/>
        <v>3.9084848484848487</v>
      </c>
      <c r="N459" s="45">
        <v>1</v>
      </c>
      <c r="O459" s="38">
        <f t="shared" si="90"/>
        <v>3.9084848484848487</v>
      </c>
    </row>
    <row r="460" spans="2:15" ht="12.75">
      <c r="B460" s="36"/>
      <c r="C460" s="11"/>
      <c r="D460" s="54" t="s">
        <v>153</v>
      </c>
      <c r="E460" s="7">
        <v>310748</v>
      </c>
      <c r="F460" s="5">
        <v>349430</v>
      </c>
      <c r="G460" s="5">
        <v>23045</v>
      </c>
      <c r="H460" s="19">
        <f t="shared" si="83"/>
        <v>741.5976933077607</v>
      </c>
      <c r="I460" s="19">
        <f t="shared" si="84"/>
        <v>11244.802862769833</v>
      </c>
      <c r="J460" s="19">
        <f t="shared" si="91"/>
        <v>12305.58699146431</v>
      </c>
      <c r="K460" s="5">
        <v>18</v>
      </c>
      <c r="L460" s="2">
        <v>3</v>
      </c>
      <c r="M460" s="19">
        <f t="shared" si="89"/>
        <v>4.655555555555556</v>
      </c>
      <c r="N460" s="45">
        <v>1</v>
      </c>
      <c r="O460" s="38">
        <f t="shared" si="90"/>
        <v>4.655555555555556</v>
      </c>
    </row>
    <row r="461" spans="2:15" ht="12.75">
      <c r="B461" s="36"/>
      <c r="C461" s="11"/>
      <c r="D461" s="4" t="s">
        <v>17</v>
      </c>
      <c r="E461" s="7">
        <v>50763</v>
      </c>
      <c r="F461" s="5">
        <v>34675</v>
      </c>
      <c r="G461" s="5">
        <v>2309</v>
      </c>
      <c r="H461" s="19">
        <f t="shared" si="83"/>
        <v>454.858853889644</v>
      </c>
      <c r="I461" s="19">
        <f t="shared" si="84"/>
        <v>6830.762563284282</v>
      </c>
      <c r="J461" s="19">
        <f t="shared" si="91"/>
        <v>12305.58699146431</v>
      </c>
      <c r="K461" s="5">
        <v>2</v>
      </c>
      <c r="L461" s="2">
        <v>3</v>
      </c>
      <c r="M461" s="19">
        <f t="shared" si="89"/>
        <v>0.4664646464646464</v>
      </c>
      <c r="N461" s="44">
        <f>J461/I461*0.7</f>
        <v>1.2610467446673164</v>
      </c>
      <c r="O461" s="37">
        <f t="shared" si="90"/>
        <v>0.588233723926633</v>
      </c>
    </row>
    <row r="462" spans="2:15" ht="12.75">
      <c r="B462" s="36"/>
      <c r="C462" s="11"/>
      <c r="D462" s="4" t="s">
        <v>10</v>
      </c>
      <c r="E462" s="7">
        <v>117199</v>
      </c>
      <c r="F462" s="5">
        <v>29167</v>
      </c>
      <c r="G462" s="5">
        <v>1942</v>
      </c>
      <c r="H462" s="19">
        <f t="shared" si="83"/>
        <v>165.7010725347486</v>
      </c>
      <c r="I462" s="19">
        <f t="shared" si="84"/>
        <v>2488.6731115453204</v>
      </c>
      <c r="J462" s="19">
        <f t="shared" si="91"/>
        <v>12305.58699146431</v>
      </c>
      <c r="K462" s="5">
        <v>4</v>
      </c>
      <c r="L462" s="2">
        <v>3</v>
      </c>
      <c r="M462" s="19">
        <f t="shared" si="89"/>
        <v>0.39232323232323235</v>
      </c>
      <c r="N462" s="44">
        <f>J462/I462*0.7</f>
        <v>3.461246418448376</v>
      </c>
      <c r="O462" s="37">
        <f t="shared" si="90"/>
        <v>1.3579273827528782</v>
      </c>
    </row>
    <row r="463" spans="2:15" ht="12.75">
      <c r="B463" s="36"/>
      <c r="C463" s="11"/>
      <c r="D463" s="4" t="s">
        <v>27</v>
      </c>
      <c r="E463" s="7">
        <v>182165</v>
      </c>
      <c r="F463" s="5">
        <v>70092</v>
      </c>
      <c r="G463" s="5">
        <v>4649</v>
      </c>
      <c r="H463" s="19">
        <f t="shared" si="83"/>
        <v>255.20819037685615</v>
      </c>
      <c r="I463" s="19">
        <f t="shared" si="84"/>
        <v>3847.720473197376</v>
      </c>
      <c r="J463" s="19">
        <f t="shared" si="91"/>
        <v>12305.58699146431</v>
      </c>
      <c r="K463" s="5">
        <v>6</v>
      </c>
      <c r="L463" s="2">
        <v>3</v>
      </c>
      <c r="M463" s="19">
        <f t="shared" si="89"/>
        <v>0.9391919191919192</v>
      </c>
      <c r="N463" s="44">
        <f>J463/I463*0.7</f>
        <v>2.2387049563574544</v>
      </c>
      <c r="O463" s="37">
        <f t="shared" si="90"/>
        <v>2.102573604465819</v>
      </c>
    </row>
    <row r="464" spans="2:15" ht="12.75">
      <c r="B464" s="36"/>
      <c r="C464" s="11"/>
      <c r="D464" s="4" t="s">
        <v>14</v>
      </c>
      <c r="E464" s="7">
        <v>114138</v>
      </c>
      <c r="F464" s="5">
        <v>14702</v>
      </c>
      <c r="G464" s="5">
        <v>974</v>
      </c>
      <c r="H464" s="19">
        <f t="shared" si="83"/>
        <v>85.33529586991186</v>
      </c>
      <c r="I464" s="19">
        <f t="shared" si="84"/>
        <v>1288.0898561390597</v>
      </c>
      <c r="J464" s="19">
        <f t="shared" si="91"/>
        <v>12305.58699146431</v>
      </c>
      <c r="K464" s="5">
        <v>1</v>
      </c>
      <c r="L464" s="2">
        <v>3</v>
      </c>
      <c r="M464" s="19">
        <f t="shared" si="89"/>
        <v>0.19676767676767679</v>
      </c>
      <c r="N464" s="44">
        <f>J464/I464*0.7</f>
        <v>6.687352480085888</v>
      </c>
      <c r="O464" s="37">
        <f t="shared" si="90"/>
        <v>1.3158548112330617</v>
      </c>
    </row>
    <row r="465" spans="2:15" ht="12.75">
      <c r="B465" s="36"/>
      <c r="C465" s="11"/>
      <c r="D465" s="4" t="s">
        <v>15</v>
      </c>
      <c r="E465" s="7">
        <v>153239</v>
      </c>
      <c r="F465" s="5">
        <v>143446</v>
      </c>
      <c r="G465" s="5">
        <v>9552</v>
      </c>
      <c r="H465" s="19">
        <f t="shared" si="83"/>
        <v>623.3400113548117</v>
      </c>
      <c r="I465" s="19">
        <f t="shared" si="84"/>
        <v>9360.932921775788</v>
      </c>
      <c r="J465" s="19">
        <f t="shared" si="91"/>
        <v>12305.58699146431</v>
      </c>
      <c r="K465" s="5">
        <v>8</v>
      </c>
      <c r="L465" s="2">
        <v>3</v>
      </c>
      <c r="M465" s="19">
        <f t="shared" si="89"/>
        <v>1.9296969696969697</v>
      </c>
      <c r="N465" s="45">
        <v>1</v>
      </c>
      <c r="O465" s="38">
        <f t="shared" si="90"/>
        <v>1.9296969696969697</v>
      </c>
    </row>
    <row r="466" spans="2:15" ht="12.75">
      <c r="B466" s="36"/>
      <c r="C466" s="11"/>
      <c r="D466" s="4" t="s">
        <v>23</v>
      </c>
      <c r="E466" s="7">
        <v>43470</v>
      </c>
      <c r="F466" s="5">
        <v>50904</v>
      </c>
      <c r="G466" s="5">
        <v>3394</v>
      </c>
      <c r="H466" s="19">
        <f t="shared" si="83"/>
        <v>780.7683459857373</v>
      </c>
      <c r="I466" s="19">
        <f t="shared" si="84"/>
        <v>11710.144927536232</v>
      </c>
      <c r="J466" s="19">
        <f t="shared" si="91"/>
        <v>12305.58699146431</v>
      </c>
      <c r="K466" s="5">
        <v>1</v>
      </c>
      <c r="L466" s="2">
        <v>3</v>
      </c>
      <c r="M466" s="19">
        <f t="shared" si="89"/>
        <v>0.6856565656565656</v>
      </c>
      <c r="N466" s="45">
        <v>1</v>
      </c>
      <c r="O466" s="38">
        <f t="shared" si="90"/>
        <v>0.6856565656565656</v>
      </c>
    </row>
    <row r="467" spans="2:15" ht="12.75">
      <c r="B467" s="36"/>
      <c r="C467" s="11"/>
      <c r="D467" s="4" t="s">
        <v>25</v>
      </c>
      <c r="E467" s="7">
        <v>82081</v>
      </c>
      <c r="F467" s="5">
        <v>39542</v>
      </c>
      <c r="G467" s="5">
        <v>2630</v>
      </c>
      <c r="H467" s="19">
        <f t="shared" si="83"/>
        <v>320.4151996198877</v>
      </c>
      <c r="I467" s="19">
        <f t="shared" si="84"/>
        <v>4817.436434741292</v>
      </c>
      <c r="J467" s="19">
        <f t="shared" si="91"/>
        <v>12305.58699146431</v>
      </c>
      <c r="K467" s="5">
        <v>2</v>
      </c>
      <c r="L467" s="2">
        <v>3</v>
      </c>
      <c r="M467" s="19">
        <f t="shared" si="89"/>
        <v>0.5313131313131313</v>
      </c>
      <c r="N467" s="44">
        <f>J467/I467*0.7</f>
        <v>1.7880694453807784</v>
      </c>
      <c r="O467" s="37">
        <f t="shared" si="90"/>
        <v>0.9500247760305953</v>
      </c>
    </row>
    <row r="468" spans="2:15" ht="12.75">
      <c r="B468" s="36"/>
      <c r="C468" s="11"/>
      <c r="D468" s="4" t="s">
        <v>16</v>
      </c>
      <c r="E468" s="7">
        <v>65196</v>
      </c>
      <c r="F468" s="5">
        <v>16776</v>
      </c>
      <c r="G468" s="5">
        <v>1111</v>
      </c>
      <c r="H468" s="19">
        <f t="shared" si="83"/>
        <v>170.409227559973</v>
      </c>
      <c r="I468" s="19">
        <f t="shared" si="84"/>
        <v>2573.1639977912755</v>
      </c>
      <c r="J468" s="19">
        <f t="shared" si="91"/>
        <v>12305.58699146431</v>
      </c>
      <c r="K468" s="5">
        <v>1</v>
      </c>
      <c r="L468" s="2">
        <v>3</v>
      </c>
      <c r="M468" s="19">
        <f t="shared" si="89"/>
        <v>0.22444444444444445</v>
      </c>
      <c r="N468" s="44">
        <f>J468/I468*0.7</f>
        <v>3.347594984780967</v>
      </c>
      <c r="O468" s="37">
        <f t="shared" si="90"/>
        <v>0.7513490965841726</v>
      </c>
    </row>
    <row r="469" spans="2:15" ht="12.75">
      <c r="B469" s="36"/>
      <c r="C469" s="11"/>
      <c r="D469" s="4" t="s">
        <v>20</v>
      </c>
      <c r="E469" s="7">
        <v>154440</v>
      </c>
      <c r="F469" s="5">
        <v>44388</v>
      </c>
      <c r="G469" s="5">
        <v>2959</v>
      </c>
      <c r="H469" s="19">
        <f t="shared" si="83"/>
        <v>191.5954415954416</v>
      </c>
      <c r="I469" s="19">
        <f t="shared" si="84"/>
        <v>2874.125874125874</v>
      </c>
      <c r="J469" s="19">
        <f t="shared" si="91"/>
        <v>12305.58699146431</v>
      </c>
      <c r="K469" s="5">
        <v>3</v>
      </c>
      <c r="L469" s="2">
        <v>3</v>
      </c>
      <c r="M469" s="19">
        <f t="shared" si="89"/>
        <v>0.5977777777777779</v>
      </c>
      <c r="N469" s="44">
        <f>J469/I469*0.7</f>
        <v>2.9970541553420373</v>
      </c>
      <c r="O469" s="37">
        <f t="shared" si="90"/>
        <v>1.7915723728600181</v>
      </c>
    </row>
    <row r="470" spans="2:15" ht="12.75">
      <c r="B470" s="36"/>
      <c r="C470" s="11"/>
      <c r="D470" s="4" t="s">
        <v>22</v>
      </c>
      <c r="E470" s="7">
        <v>105943</v>
      </c>
      <c r="F470" s="5">
        <v>64051</v>
      </c>
      <c r="G470" s="5">
        <v>4246</v>
      </c>
      <c r="H470" s="19">
        <f t="shared" si="83"/>
        <v>400.78155234418506</v>
      </c>
      <c r="I470" s="19">
        <f t="shared" si="84"/>
        <v>6045.798212246208</v>
      </c>
      <c r="J470" s="19">
        <f t="shared" si="91"/>
        <v>12305.58699146431</v>
      </c>
      <c r="K470" s="5">
        <v>5</v>
      </c>
      <c r="L470" s="2">
        <v>3</v>
      </c>
      <c r="M470" s="19">
        <f t="shared" si="89"/>
        <v>0.8577777777777778</v>
      </c>
      <c r="N470" s="44">
        <f>J470/I470*0.7</f>
        <v>1.4247764466529678</v>
      </c>
      <c r="O470" s="37">
        <f t="shared" si="90"/>
        <v>1.2221415742401012</v>
      </c>
    </row>
    <row r="471" spans="2:15" ht="67.5">
      <c r="B471" s="36" t="s">
        <v>111</v>
      </c>
      <c r="C471" s="22" t="s">
        <v>124</v>
      </c>
      <c r="D471" s="4" t="s">
        <v>99</v>
      </c>
      <c r="E471" s="7">
        <v>3271206</v>
      </c>
      <c r="F471" s="5">
        <v>1764</v>
      </c>
      <c r="G471" s="5">
        <v>1978</v>
      </c>
      <c r="H471" s="19">
        <f t="shared" si="83"/>
        <v>6.046699596417957</v>
      </c>
      <c r="I471" s="19">
        <f t="shared" si="84"/>
        <v>5.392506616825721</v>
      </c>
      <c r="J471" s="19">
        <f>SUM($F$471)*10000/$E$7</f>
        <v>5.392506616825721</v>
      </c>
      <c r="K471" s="5">
        <v>2</v>
      </c>
      <c r="L471" s="2">
        <v>2</v>
      </c>
      <c r="M471" s="19">
        <f t="shared" si="89"/>
        <v>0.5993939393939394</v>
      </c>
      <c r="N471" s="45">
        <v>1</v>
      </c>
      <c r="O471" s="38">
        <f t="shared" si="90"/>
        <v>0.5993939393939394</v>
      </c>
    </row>
    <row r="472" spans="2:15" ht="33.75">
      <c r="B472" s="36"/>
      <c r="C472" s="22" t="s">
        <v>114</v>
      </c>
      <c r="D472" s="4" t="s">
        <v>99</v>
      </c>
      <c r="E472" s="7">
        <v>3271206</v>
      </c>
      <c r="F472" s="5">
        <v>6651310</v>
      </c>
      <c r="G472" s="5">
        <v>74059</v>
      </c>
      <c r="H472" s="19">
        <f t="shared" si="83"/>
        <v>226.39662558701593</v>
      </c>
      <c r="I472" s="19">
        <f t="shared" si="84"/>
        <v>20332.898631269323</v>
      </c>
      <c r="J472" s="19">
        <f>SUM($F$472)*10000/$E$7</f>
        <v>20332.898631269323</v>
      </c>
      <c r="K472" s="5">
        <v>37</v>
      </c>
      <c r="L472" s="2">
        <v>3</v>
      </c>
      <c r="M472" s="19">
        <f t="shared" si="89"/>
        <v>14.96141414141414</v>
      </c>
      <c r="N472" s="45">
        <v>1</v>
      </c>
      <c r="O472" s="38">
        <f t="shared" si="90"/>
        <v>14.96141414141414</v>
      </c>
    </row>
    <row r="473" spans="2:15" ht="33.75">
      <c r="B473" s="36"/>
      <c r="C473" s="22" t="s">
        <v>112</v>
      </c>
      <c r="D473" s="4" t="s">
        <v>21</v>
      </c>
      <c r="E473" s="7">
        <v>100726</v>
      </c>
      <c r="F473" s="5">
        <v>2619809</v>
      </c>
      <c r="G473" s="5">
        <v>39370</v>
      </c>
      <c r="H473" s="19">
        <f aca="true" t="shared" si="92" ref="H473:H531">G473*10000/E473</f>
        <v>3908.62339415841</v>
      </c>
      <c r="I473" s="19">
        <f aca="true" t="shared" si="93" ref="I473:I531">F473*10000/E473</f>
        <v>260092.6275241745</v>
      </c>
      <c r="J473" s="19">
        <f aca="true" t="shared" si="94" ref="J473:J494">SUM($F$473:$F$494)*10000/$E$7</f>
        <v>289348.90679461946</v>
      </c>
      <c r="K473" s="5">
        <v>26</v>
      </c>
      <c r="L473" s="2">
        <v>4</v>
      </c>
      <c r="M473" s="19">
        <f t="shared" si="89"/>
        <v>5.965151515151515</v>
      </c>
      <c r="N473" s="45">
        <v>1</v>
      </c>
      <c r="O473" s="38">
        <f t="shared" si="90"/>
        <v>5.965151515151515</v>
      </c>
    </row>
    <row r="474" spans="2:15" ht="12.75">
      <c r="B474" s="36"/>
      <c r="C474" s="11"/>
      <c r="D474" s="4" t="s">
        <v>12</v>
      </c>
      <c r="E474" s="7">
        <v>90268</v>
      </c>
      <c r="F474" s="5">
        <v>2679089</v>
      </c>
      <c r="G474" s="5">
        <v>35594</v>
      </c>
      <c r="H474" s="19">
        <f t="shared" si="92"/>
        <v>3943.147073159924</v>
      </c>
      <c r="I474" s="19">
        <f t="shared" si="93"/>
        <v>296792.7726326051</v>
      </c>
      <c r="J474" s="19">
        <f t="shared" si="94"/>
        <v>289348.90679461946</v>
      </c>
      <c r="K474" s="5">
        <v>24</v>
      </c>
      <c r="L474" s="2">
        <v>4</v>
      </c>
      <c r="M474" s="19">
        <f t="shared" si="89"/>
        <v>5.393030303030303</v>
      </c>
      <c r="N474" s="45">
        <v>1</v>
      </c>
      <c r="O474" s="38">
        <f t="shared" si="90"/>
        <v>5.393030303030303</v>
      </c>
    </row>
    <row r="475" spans="2:15" ht="12.75">
      <c r="B475" s="36"/>
      <c r="C475" s="11"/>
      <c r="D475" s="4" t="s">
        <v>13</v>
      </c>
      <c r="E475" s="7">
        <v>128093</v>
      </c>
      <c r="F475" s="5">
        <v>3113378</v>
      </c>
      <c r="G475" s="5">
        <v>50578</v>
      </c>
      <c r="H475" s="19">
        <f t="shared" si="92"/>
        <v>3948.5373908019956</v>
      </c>
      <c r="I475" s="19">
        <f t="shared" si="93"/>
        <v>243056.06083080263</v>
      </c>
      <c r="J475" s="19">
        <f t="shared" si="94"/>
        <v>289348.90679461946</v>
      </c>
      <c r="K475" s="5">
        <v>28</v>
      </c>
      <c r="L475" s="2">
        <v>4</v>
      </c>
      <c r="M475" s="19">
        <f t="shared" si="89"/>
        <v>7.663333333333333</v>
      </c>
      <c r="N475" s="45">
        <v>1</v>
      </c>
      <c r="O475" s="38">
        <f t="shared" si="90"/>
        <v>7.663333333333333</v>
      </c>
    </row>
    <row r="476" spans="2:15" ht="12.75">
      <c r="B476" s="36"/>
      <c r="C476" s="11"/>
      <c r="D476" s="4" t="s">
        <v>29</v>
      </c>
      <c r="E476" s="7">
        <v>58605</v>
      </c>
      <c r="F476" s="5">
        <v>1843510</v>
      </c>
      <c r="G476" s="5">
        <v>32174</v>
      </c>
      <c r="H476" s="19">
        <f t="shared" si="92"/>
        <v>5489.975258083781</v>
      </c>
      <c r="I476" s="19">
        <f t="shared" si="93"/>
        <v>314565.31012712227</v>
      </c>
      <c r="J476" s="19">
        <f t="shared" si="94"/>
        <v>289348.90679461946</v>
      </c>
      <c r="K476" s="5">
        <v>7</v>
      </c>
      <c r="L476" s="2">
        <v>4</v>
      </c>
      <c r="M476" s="19">
        <f t="shared" si="89"/>
        <v>4.874848484848485</v>
      </c>
      <c r="N476" s="45">
        <v>1</v>
      </c>
      <c r="O476" s="38">
        <f t="shared" si="90"/>
        <v>4.874848484848485</v>
      </c>
    </row>
    <row r="477" spans="2:15" ht="12.75">
      <c r="B477" s="36"/>
      <c r="C477" s="11"/>
      <c r="D477" s="4" t="s">
        <v>24</v>
      </c>
      <c r="E477" s="7">
        <v>106676</v>
      </c>
      <c r="F477" s="5">
        <v>2628806</v>
      </c>
      <c r="G477" s="5">
        <v>46380</v>
      </c>
      <c r="H477" s="19">
        <f t="shared" si="92"/>
        <v>4347.7445723499195</v>
      </c>
      <c r="I477" s="19">
        <f t="shared" si="93"/>
        <v>246428.9999625033</v>
      </c>
      <c r="J477" s="19">
        <f t="shared" si="94"/>
        <v>289348.90679461946</v>
      </c>
      <c r="K477" s="5">
        <v>27</v>
      </c>
      <c r="L477" s="2">
        <v>4</v>
      </c>
      <c r="M477" s="19">
        <f t="shared" si="89"/>
        <v>7.027272727272727</v>
      </c>
      <c r="N477" s="45">
        <v>1</v>
      </c>
      <c r="O477" s="38">
        <f t="shared" si="90"/>
        <v>7.027272727272727</v>
      </c>
    </row>
    <row r="478" spans="2:15" ht="12.75">
      <c r="B478" s="36"/>
      <c r="C478" s="11"/>
      <c r="D478" s="4" t="s">
        <v>18</v>
      </c>
      <c r="E478" s="7">
        <v>245944</v>
      </c>
      <c r="F478" s="5">
        <v>4876174</v>
      </c>
      <c r="G478" s="5">
        <v>71638</v>
      </c>
      <c r="H478" s="19">
        <f t="shared" si="92"/>
        <v>2912.7768923006865</v>
      </c>
      <c r="I478" s="19">
        <f t="shared" si="93"/>
        <v>198263.58845916143</v>
      </c>
      <c r="J478" s="19">
        <f t="shared" si="94"/>
        <v>289348.90679461946</v>
      </c>
      <c r="K478" s="5">
        <v>42</v>
      </c>
      <c r="L478" s="2">
        <v>4</v>
      </c>
      <c r="M478" s="19">
        <f t="shared" si="89"/>
        <v>10.854242424242424</v>
      </c>
      <c r="N478" s="44">
        <f>J478/I478*0.7</f>
        <v>1.0215906830413992</v>
      </c>
      <c r="O478" s="37">
        <f t="shared" si="90"/>
        <v>11.08859293207875</v>
      </c>
    </row>
    <row r="479" spans="2:15" ht="12.75">
      <c r="B479" s="36"/>
      <c r="C479" s="11"/>
      <c r="D479" s="4" t="s">
        <v>19</v>
      </c>
      <c r="E479" s="7">
        <v>122128</v>
      </c>
      <c r="F479" s="5">
        <v>4282831</v>
      </c>
      <c r="G479" s="5">
        <v>54581</v>
      </c>
      <c r="H479" s="19">
        <f t="shared" si="92"/>
        <v>4469.163500589545</v>
      </c>
      <c r="I479" s="19">
        <f t="shared" si="93"/>
        <v>350683.79077688983</v>
      </c>
      <c r="J479" s="19">
        <f t="shared" si="94"/>
        <v>289348.90679461946</v>
      </c>
      <c r="K479" s="5">
        <v>40</v>
      </c>
      <c r="L479" s="2">
        <v>4</v>
      </c>
      <c r="M479" s="19">
        <f t="shared" si="89"/>
        <v>8.269848484848485</v>
      </c>
      <c r="N479" s="45">
        <v>1</v>
      </c>
      <c r="O479" s="38">
        <f t="shared" si="90"/>
        <v>8.269848484848485</v>
      </c>
    </row>
    <row r="480" spans="2:15" ht="12.75">
      <c r="B480" s="36"/>
      <c r="C480" s="11"/>
      <c r="D480" s="4" t="s">
        <v>8</v>
      </c>
      <c r="E480" s="7">
        <v>756267</v>
      </c>
      <c r="F480" s="5">
        <v>26158694</v>
      </c>
      <c r="G480" s="5">
        <v>416563</v>
      </c>
      <c r="H480" s="19">
        <f t="shared" si="92"/>
        <v>5508.147254871626</v>
      </c>
      <c r="I480" s="19">
        <f t="shared" si="93"/>
        <v>345892.3105199619</v>
      </c>
      <c r="J480" s="19">
        <f t="shared" si="94"/>
        <v>289348.90679461946</v>
      </c>
      <c r="K480" s="5">
        <v>116</v>
      </c>
      <c r="L480" s="2">
        <v>4</v>
      </c>
      <c r="M480" s="19">
        <f aca="true" t="shared" si="95" ref="M480:M511">G480/L480/1650</f>
        <v>63.11560606060606</v>
      </c>
      <c r="N480" s="45">
        <v>1</v>
      </c>
      <c r="O480" s="38">
        <f aca="true" t="shared" si="96" ref="O480:O511">M480*N480</f>
        <v>63.11560606060606</v>
      </c>
    </row>
    <row r="481" spans="2:15" ht="12.75">
      <c r="B481" s="36"/>
      <c r="C481" s="11"/>
      <c r="D481" s="4" t="s">
        <v>11</v>
      </c>
      <c r="E481" s="7">
        <v>84487</v>
      </c>
      <c r="F481" s="5">
        <v>5283072</v>
      </c>
      <c r="G481" s="5">
        <v>73771</v>
      </c>
      <c r="H481" s="19">
        <f t="shared" si="92"/>
        <v>8731.639187093873</v>
      </c>
      <c r="I481" s="19">
        <f t="shared" si="93"/>
        <v>625311.8231207168</v>
      </c>
      <c r="J481" s="19">
        <f t="shared" si="94"/>
        <v>289348.90679461946</v>
      </c>
      <c r="K481" s="5">
        <v>25</v>
      </c>
      <c r="L481" s="2">
        <v>4</v>
      </c>
      <c r="M481" s="19">
        <f t="shared" si="95"/>
        <v>11.177424242424243</v>
      </c>
      <c r="N481" s="45">
        <v>1</v>
      </c>
      <c r="O481" s="38">
        <f t="shared" si="96"/>
        <v>11.177424242424243</v>
      </c>
    </row>
    <row r="482" spans="2:15" ht="12.75">
      <c r="B482" s="36"/>
      <c r="C482" s="11"/>
      <c r="D482" s="4" t="s">
        <v>9</v>
      </c>
      <c r="E482" s="7">
        <v>116967</v>
      </c>
      <c r="F482" s="5">
        <v>5438261</v>
      </c>
      <c r="G482" s="5">
        <v>80762</v>
      </c>
      <c r="H482" s="19">
        <f t="shared" si="92"/>
        <v>6904.682517291202</v>
      </c>
      <c r="I482" s="19">
        <f t="shared" si="93"/>
        <v>464939.7693366505</v>
      </c>
      <c r="J482" s="19">
        <f t="shared" si="94"/>
        <v>289348.90679461946</v>
      </c>
      <c r="K482" s="5">
        <v>55</v>
      </c>
      <c r="L482" s="2">
        <v>4</v>
      </c>
      <c r="M482" s="19">
        <f t="shared" si="95"/>
        <v>12.236666666666666</v>
      </c>
      <c r="N482" s="45">
        <v>1</v>
      </c>
      <c r="O482" s="38">
        <f t="shared" si="96"/>
        <v>12.236666666666666</v>
      </c>
    </row>
    <row r="483" spans="2:15" ht="12.75">
      <c r="B483" s="36"/>
      <c r="C483" s="11"/>
      <c r="D483" s="4" t="s">
        <v>17</v>
      </c>
      <c r="E483" s="7">
        <v>50763</v>
      </c>
      <c r="F483" s="5">
        <v>1717776</v>
      </c>
      <c r="G483" s="5">
        <v>25142</v>
      </c>
      <c r="H483" s="19">
        <f t="shared" si="92"/>
        <v>4952.819967299017</v>
      </c>
      <c r="I483" s="19">
        <f t="shared" si="93"/>
        <v>338391.3480290763</v>
      </c>
      <c r="J483" s="19">
        <f t="shared" si="94"/>
        <v>289348.90679461946</v>
      </c>
      <c r="K483" s="5">
        <v>17</v>
      </c>
      <c r="L483" s="2">
        <v>4</v>
      </c>
      <c r="M483" s="19">
        <f t="shared" si="95"/>
        <v>3.8093939393939396</v>
      </c>
      <c r="N483" s="45">
        <v>1</v>
      </c>
      <c r="O483" s="38">
        <f t="shared" si="96"/>
        <v>3.8093939393939396</v>
      </c>
    </row>
    <row r="484" spans="2:15" ht="12.75">
      <c r="B484" s="36"/>
      <c r="C484" s="11"/>
      <c r="D484" s="4" t="s">
        <v>10</v>
      </c>
      <c r="E484" s="7">
        <v>117199</v>
      </c>
      <c r="F484" s="5">
        <v>3291461</v>
      </c>
      <c r="G484" s="5">
        <v>39550</v>
      </c>
      <c r="H484" s="19">
        <f t="shared" si="92"/>
        <v>3374.6021723734843</v>
      </c>
      <c r="I484" s="19">
        <f t="shared" si="93"/>
        <v>280843.77853053354</v>
      </c>
      <c r="J484" s="19">
        <f t="shared" si="94"/>
        <v>289348.90679461946</v>
      </c>
      <c r="K484" s="5">
        <v>23</v>
      </c>
      <c r="L484" s="2">
        <v>4</v>
      </c>
      <c r="M484" s="19">
        <f t="shared" si="95"/>
        <v>5.992424242424242</v>
      </c>
      <c r="N484" s="45">
        <v>1</v>
      </c>
      <c r="O484" s="38">
        <f t="shared" si="96"/>
        <v>5.992424242424242</v>
      </c>
    </row>
    <row r="485" spans="2:15" ht="12.75">
      <c r="B485" s="36"/>
      <c r="C485" s="11"/>
      <c r="D485" s="4" t="s">
        <v>26</v>
      </c>
      <c r="E485" s="7">
        <v>198630</v>
      </c>
      <c r="F485" s="5">
        <v>4954524</v>
      </c>
      <c r="G485" s="5">
        <v>75070</v>
      </c>
      <c r="H485" s="19">
        <f t="shared" si="92"/>
        <v>3779.3888133715955</v>
      </c>
      <c r="I485" s="19">
        <f t="shared" si="93"/>
        <v>249434.82857574386</v>
      </c>
      <c r="J485" s="19">
        <f t="shared" si="94"/>
        <v>289348.90679461946</v>
      </c>
      <c r="K485" s="5">
        <v>39</v>
      </c>
      <c r="L485" s="2">
        <v>4</v>
      </c>
      <c r="M485" s="19">
        <f t="shared" si="95"/>
        <v>11.374242424242425</v>
      </c>
      <c r="N485" s="45">
        <v>1</v>
      </c>
      <c r="O485" s="38">
        <f t="shared" si="96"/>
        <v>11.374242424242425</v>
      </c>
    </row>
    <row r="486" spans="2:15" ht="12.75">
      <c r="B486" s="36"/>
      <c r="C486" s="11"/>
      <c r="D486" s="4" t="s">
        <v>27</v>
      </c>
      <c r="E486" s="7">
        <v>182165</v>
      </c>
      <c r="F486" s="5">
        <v>3227945</v>
      </c>
      <c r="G486" s="5">
        <v>47688</v>
      </c>
      <c r="H486" s="19">
        <f t="shared" si="92"/>
        <v>2617.846457881591</v>
      </c>
      <c r="I486" s="19">
        <f t="shared" si="93"/>
        <v>177198.9679685999</v>
      </c>
      <c r="J486" s="19">
        <f t="shared" si="94"/>
        <v>289348.90679461946</v>
      </c>
      <c r="K486" s="5">
        <v>38</v>
      </c>
      <c r="L486" s="2">
        <v>4</v>
      </c>
      <c r="M486" s="19">
        <f t="shared" si="95"/>
        <v>7.225454545454546</v>
      </c>
      <c r="N486" s="44">
        <f>J486/I486*0.7</f>
        <v>1.1430328126523002</v>
      </c>
      <c r="O486" s="37">
        <f t="shared" si="96"/>
        <v>8.258931631782255</v>
      </c>
    </row>
    <row r="487" spans="2:15" ht="12.75">
      <c r="B487" s="36"/>
      <c r="C487" s="11"/>
      <c r="D487" s="4" t="s">
        <v>14</v>
      </c>
      <c r="E487" s="7">
        <v>114138</v>
      </c>
      <c r="F487" s="5">
        <v>2846110</v>
      </c>
      <c r="G487" s="5">
        <v>39178</v>
      </c>
      <c r="H487" s="19">
        <f t="shared" si="92"/>
        <v>3432.511521141075</v>
      </c>
      <c r="I487" s="19">
        <f t="shared" si="93"/>
        <v>249356.9188175717</v>
      </c>
      <c r="J487" s="19">
        <f t="shared" si="94"/>
        <v>289348.90679461946</v>
      </c>
      <c r="K487" s="5">
        <v>13</v>
      </c>
      <c r="L487" s="2">
        <v>4</v>
      </c>
      <c r="M487" s="19">
        <f t="shared" si="95"/>
        <v>5.9360606060606065</v>
      </c>
      <c r="N487" s="45">
        <v>1</v>
      </c>
      <c r="O487" s="38">
        <f t="shared" si="96"/>
        <v>5.9360606060606065</v>
      </c>
    </row>
    <row r="488" spans="2:15" ht="12.75">
      <c r="B488" s="36"/>
      <c r="C488" s="11"/>
      <c r="D488" s="4" t="s">
        <v>15</v>
      </c>
      <c r="E488" s="7">
        <v>153239</v>
      </c>
      <c r="F488" s="5">
        <v>3877618</v>
      </c>
      <c r="G488" s="5">
        <v>61450</v>
      </c>
      <c r="H488" s="19">
        <f t="shared" si="92"/>
        <v>4010.0757640026363</v>
      </c>
      <c r="I488" s="19">
        <f t="shared" si="93"/>
        <v>253043.80738584825</v>
      </c>
      <c r="J488" s="19">
        <f t="shared" si="94"/>
        <v>289348.90679461946</v>
      </c>
      <c r="K488" s="5">
        <v>23</v>
      </c>
      <c r="L488" s="2">
        <v>4</v>
      </c>
      <c r="M488" s="19">
        <f t="shared" si="95"/>
        <v>9.31060606060606</v>
      </c>
      <c r="N488" s="45">
        <v>1</v>
      </c>
      <c r="O488" s="38">
        <f t="shared" si="96"/>
        <v>9.31060606060606</v>
      </c>
    </row>
    <row r="489" spans="2:15" ht="12.75">
      <c r="B489" s="36"/>
      <c r="C489" s="11"/>
      <c r="D489" s="4" t="s">
        <v>23</v>
      </c>
      <c r="E489" s="7">
        <v>43470</v>
      </c>
      <c r="F489" s="5">
        <v>990391</v>
      </c>
      <c r="G489" s="5">
        <v>19078</v>
      </c>
      <c r="H489" s="19">
        <f t="shared" si="92"/>
        <v>4388.773867034736</v>
      </c>
      <c r="I489" s="19">
        <f t="shared" si="93"/>
        <v>227833.21831147917</v>
      </c>
      <c r="J489" s="19">
        <f t="shared" si="94"/>
        <v>289348.90679461946</v>
      </c>
      <c r="K489" s="5">
        <v>9</v>
      </c>
      <c r="L489" s="2">
        <v>4</v>
      </c>
      <c r="M489" s="19">
        <f t="shared" si="95"/>
        <v>2.8906060606060606</v>
      </c>
      <c r="N489" s="45">
        <v>1</v>
      </c>
      <c r="O489" s="38">
        <f t="shared" si="96"/>
        <v>2.8906060606060606</v>
      </c>
    </row>
    <row r="490" spans="2:15" ht="12.75">
      <c r="B490" s="36"/>
      <c r="C490" s="11"/>
      <c r="D490" s="4" t="s">
        <v>25</v>
      </c>
      <c r="E490" s="7">
        <v>82081</v>
      </c>
      <c r="F490" s="5">
        <v>2146721</v>
      </c>
      <c r="G490" s="5">
        <v>32258</v>
      </c>
      <c r="H490" s="19">
        <f t="shared" si="92"/>
        <v>3930.0203457560215</v>
      </c>
      <c r="I490" s="19">
        <f t="shared" si="93"/>
        <v>261536.89648030605</v>
      </c>
      <c r="J490" s="19">
        <f t="shared" si="94"/>
        <v>289348.90679461946</v>
      </c>
      <c r="K490" s="5">
        <v>21</v>
      </c>
      <c r="L490" s="2">
        <v>4</v>
      </c>
      <c r="M490" s="19">
        <f t="shared" si="95"/>
        <v>4.887575757575758</v>
      </c>
      <c r="N490" s="45">
        <v>1</v>
      </c>
      <c r="O490" s="38">
        <f t="shared" si="96"/>
        <v>4.887575757575758</v>
      </c>
    </row>
    <row r="491" spans="2:15" ht="12.75">
      <c r="B491" s="36"/>
      <c r="C491" s="11"/>
      <c r="D491" s="4" t="s">
        <v>28</v>
      </c>
      <c r="E491" s="7">
        <v>193781</v>
      </c>
      <c r="F491" s="5">
        <v>4913594</v>
      </c>
      <c r="G491" s="5">
        <v>70423</v>
      </c>
      <c r="H491" s="19">
        <f t="shared" si="92"/>
        <v>3634.1540192278912</v>
      </c>
      <c r="I491" s="19">
        <f t="shared" si="93"/>
        <v>253564.28132789076</v>
      </c>
      <c r="J491" s="19">
        <f t="shared" si="94"/>
        <v>289348.90679461946</v>
      </c>
      <c r="K491" s="5">
        <v>49</v>
      </c>
      <c r="L491" s="2">
        <v>4</v>
      </c>
      <c r="M491" s="19">
        <f t="shared" si="95"/>
        <v>10.670151515151515</v>
      </c>
      <c r="N491" s="45">
        <v>1</v>
      </c>
      <c r="O491" s="38">
        <f t="shared" si="96"/>
        <v>10.670151515151515</v>
      </c>
    </row>
    <row r="492" spans="2:15" ht="12.75">
      <c r="B492" s="36"/>
      <c r="C492" s="11"/>
      <c r="D492" s="4" t="s">
        <v>16</v>
      </c>
      <c r="E492" s="7">
        <v>65196</v>
      </c>
      <c r="F492" s="5">
        <v>1400621</v>
      </c>
      <c r="G492" s="5">
        <v>20806</v>
      </c>
      <c r="H492" s="19">
        <f t="shared" si="92"/>
        <v>3191.3000797594946</v>
      </c>
      <c r="I492" s="19">
        <f t="shared" si="93"/>
        <v>214832.35167801706</v>
      </c>
      <c r="J492" s="19">
        <f t="shared" si="94"/>
        <v>289348.90679461946</v>
      </c>
      <c r="K492" s="5">
        <v>13</v>
      </c>
      <c r="L492" s="2">
        <v>4</v>
      </c>
      <c r="M492" s="19">
        <f t="shared" si="95"/>
        <v>3.1524242424242424</v>
      </c>
      <c r="N492" s="45">
        <v>1</v>
      </c>
      <c r="O492" s="38">
        <f t="shared" si="96"/>
        <v>3.1524242424242424</v>
      </c>
    </row>
    <row r="493" spans="2:15" ht="12.75">
      <c r="B493" s="36"/>
      <c r="C493" s="11"/>
      <c r="D493" s="4" t="s">
        <v>20</v>
      </c>
      <c r="E493" s="7">
        <v>154440</v>
      </c>
      <c r="F493" s="5">
        <v>4120142</v>
      </c>
      <c r="G493" s="5">
        <v>59297</v>
      </c>
      <c r="H493" s="19">
        <f t="shared" si="92"/>
        <v>3839.4845894845894</v>
      </c>
      <c r="I493" s="19">
        <f t="shared" si="93"/>
        <v>266779.4612794613</v>
      </c>
      <c r="J493" s="19">
        <f t="shared" si="94"/>
        <v>289348.90679461946</v>
      </c>
      <c r="K493" s="5">
        <v>23</v>
      </c>
      <c r="L493" s="2">
        <v>4</v>
      </c>
      <c r="M493" s="19">
        <f t="shared" si="95"/>
        <v>8.98439393939394</v>
      </c>
      <c r="N493" s="45">
        <v>1</v>
      </c>
      <c r="O493" s="38">
        <f t="shared" si="96"/>
        <v>8.98439393939394</v>
      </c>
    </row>
    <row r="494" spans="2:15" ht="12.75">
      <c r="B494" s="36"/>
      <c r="C494" s="11"/>
      <c r="D494" s="4" t="s">
        <v>22</v>
      </c>
      <c r="E494" s="7">
        <v>105943</v>
      </c>
      <c r="F494" s="5">
        <v>2241461</v>
      </c>
      <c r="G494" s="5">
        <v>30888</v>
      </c>
      <c r="H494" s="19">
        <f t="shared" si="92"/>
        <v>2915.530049177388</v>
      </c>
      <c r="I494" s="19">
        <f t="shared" si="93"/>
        <v>211572.35494558394</v>
      </c>
      <c r="J494" s="19">
        <f t="shared" si="94"/>
        <v>289348.90679461946</v>
      </c>
      <c r="K494" s="5">
        <v>16</v>
      </c>
      <c r="L494" s="2">
        <v>4</v>
      </c>
      <c r="M494" s="19">
        <f t="shared" si="95"/>
        <v>4.68</v>
      </c>
      <c r="N494" s="45">
        <v>1</v>
      </c>
      <c r="O494" s="38">
        <f t="shared" si="96"/>
        <v>4.68</v>
      </c>
    </row>
    <row r="495" spans="2:15" ht="45">
      <c r="B495" s="36"/>
      <c r="C495" s="11" t="s">
        <v>113</v>
      </c>
      <c r="D495" s="4" t="s">
        <v>21</v>
      </c>
      <c r="E495" s="7">
        <v>100726</v>
      </c>
      <c r="F495" s="5">
        <v>741566</v>
      </c>
      <c r="G495" s="5">
        <v>15358</v>
      </c>
      <c r="H495" s="19">
        <f t="shared" si="92"/>
        <v>1524.7304568830293</v>
      </c>
      <c r="I495" s="19">
        <f t="shared" si="93"/>
        <v>73622.10352838393</v>
      </c>
      <c r="J495" s="19">
        <f aca="true" t="shared" si="97" ref="J495:J516">SUM($F$495:$F$516)*10000/$E$7</f>
        <v>84905.76869814986</v>
      </c>
      <c r="K495" s="5">
        <v>26</v>
      </c>
      <c r="L495" s="2">
        <v>3</v>
      </c>
      <c r="M495" s="19">
        <f t="shared" si="95"/>
        <v>3.1026262626262624</v>
      </c>
      <c r="N495" s="45">
        <v>1</v>
      </c>
      <c r="O495" s="38">
        <f t="shared" si="96"/>
        <v>3.1026262626262624</v>
      </c>
    </row>
    <row r="496" spans="2:15" ht="12.75">
      <c r="B496" s="36"/>
      <c r="C496" s="11"/>
      <c r="D496" s="4" t="s">
        <v>12</v>
      </c>
      <c r="E496" s="7">
        <v>90268</v>
      </c>
      <c r="F496" s="5">
        <v>836278</v>
      </c>
      <c r="G496" s="5">
        <v>15888</v>
      </c>
      <c r="H496" s="19">
        <f t="shared" si="92"/>
        <v>1760.0921699827181</v>
      </c>
      <c r="I496" s="19">
        <f t="shared" si="93"/>
        <v>92643.90481676784</v>
      </c>
      <c r="J496" s="19">
        <f t="shared" si="97"/>
        <v>84905.76869814986</v>
      </c>
      <c r="K496" s="5">
        <v>24</v>
      </c>
      <c r="L496" s="2">
        <v>3</v>
      </c>
      <c r="M496" s="19">
        <f t="shared" si="95"/>
        <v>3.2096969696969695</v>
      </c>
      <c r="N496" s="45">
        <v>1</v>
      </c>
      <c r="O496" s="38">
        <f t="shared" si="96"/>
        <v>3.2096969696969695</v>
      </c>
    </row>
    <row r="497" spans="2:15" ht="12.75">
      <c r="B497" s="36"/>
      <c r="C497" s="11"/>
      <c r="D497" s="4" t="s">
        <v>13</v>
      </c>
      <c r="E497" s="7">
        <v>128093</v>
      </c>
      <c r="F497" s="5">
        <v>614837</v>
      </c>
      <c r="G497" s="5">
        <v>17011</v>
      </c>
      <c r="H497" s="19">
        <f t="shared" si="92"/>
        <v>1328.0194858423176</v>
      </c>
      <c r="I497" s="19">
        <f t="shared" si="93"/>
        <v>47999.26615818195</v>
      </c>
      <c r="J497" s="19">
        <f t="shared" si="97"/>
        <v>84905.76869814986</v>
      </c>
      <c r="K497" s="5">
        <v>29</v>
      </c>
      <c r="L497" s="2">
        <v>3</v>
      </c>
      <c r="M497" s="19">
        <f t="shared" si="95"/>
        <v>3.4365656565656564</v>
      </c>
      <c r="N497" s="44">
        <f>J497/I497*0.7</f>
        <v>1.2382280573382012</v>
      </c>
      <c r="O497" s="37">
        <f t="shared" si="96"/>
        <v>4.255252016844473</v>
      </c>
    </row>
    <row r="498" spans="2:15" ht="12.75">
      <c r="B498" s="36"/>
      <c r="C498" s="11"/>
      <c r="D498" s="4" t="s">
        <v>29</v>
      </c>
      <c r="E498" s="7">
        <v>58605</v>
      </c>
      <c r="F498" s="5">
        <v>671530</v>
      </c>
      <c r="G498" s="5">
        <v>15151</v>
      </c>
      <c r="H498" s="19">
        <f t="shared" si="92"/>
        <v>2585.274294002218</v>
      </c>
      <c r="I498" s="19">
        <f t="shared" si="93"/>
        <v>114585.78619571708</v>
      </c>
      <c r="J498" s="19">
        <f t="shared" si="97"/>
        <v>84905.76869814986</v>
      </c>
      <c r="K498" s="5">
        <v>7</v>
      </c>
      <c r="L498" s="2">
        <v>3</v>
      </c>
      <c r="M498" s="19">
        <f t="shared" si="95"/>
        <v>3.0608080808080804</v>
      </c>
      <c r="N498" s="45">
        <v>1</v>
      </c>
      <c r="O498" s="38">
        <f t="shared" si="96"/>
        <v>3.0608080808080804</v>
      </c>
    </row>
    <row r="499" spans="2:15" ht="12.75">
      <c r="B499" s="36"/>
      <c r="C499" s="11"/>
      <c r="D499" s="4" t="s">
        <v>24</v>
      </c>
      <c r="E499" s="7">
        <v>106676</v>
      </c>
      <c r="F499" s="5">
        <v>805812</v>
      </c>
      <c r="G499" s="5">
        <v>21324</v>
      </c>
      <c r="H499" s="19">
        <f t="shared" si="92"/>
        <v>1998.9500918669617</v>
      </c>
      <c r="I499" s="19">
        <f t="shared" si="93"/>
        <v>75538.26540177735</v>
      </c>
      <c r="J499" s="19">
        <f t="shared" si="97"/>
        <v>84905.76869814986</v>
      </c>
      <c r="K499" s="5">
        <v>28</v>
      </c>
      <c r="L499" s="2">
        <v>3</v>
      </c>
      <c r="M499" s="19">
        <f t="shared" si="95"/>
        <v>4.307878787878788</v>
      </c>
      <c r="N499" s="45">
        <v>1</v>
      </c>
      <c r="O499" s="38">
        <f t="shared" si="96"/>
        <v>4.307878787878788</v>
      </c>
    </row>
    <row r="500" spans="2:15" ht="12.75">
      <c r="B500" s="36"/>
      <c r="C500" s="11"/>
      <c r="D500" s="4" t="s">
        <v>18</v>
      </c>
      <c r="E500" s="7">
        <v>245944</v>
      </c>
      <c r="F500" s="5">
        <v>1362362</v>
      </c>
      <c r="G500" s="5">
        <v>32808</v>
      </c>
      <c r="H500" s="19">
        <f t="shared" si="92"/>
        <v>1333.9622027778682</v>
      </c>
      <c r="I500" s="19">
        <f t="shared" si="93"/>
        <v>55393.178935042124</v>
      </c>
      <c r="J500" s="19">
        <f t="shared" si="97"/>
        <v>84905.76869814986</v>
      </c>
      <c r="K500" s="5">
        <v>37</v>
      </c>
      <c r="L500" s="2">
        <v>3</v>
      </c>
      <c r="M500" s="19">
        <f t="shared" si="95"/>
        <v>6.627878787878788</v>
      </c>
      <c r="N500" s="44">
        <f>J500/I500*0.7</f>
        <v>1.0729486776413637</v>
      </c>
      <c r="O500" s="37">
        <f t="shared" si="96"/>
        <v>7.11137378102179</v>
      </c>
    </row>
    <row r="501" spans="2:15" ht="12.75">
      <c r="B501" s="36"/>
      <c r="C501" s="11"/>
      <c r="D501" s="4" t="s">
        <v>19</v>
      </c>
      <c r="E501" s="7">
        <v>122128</v>
      </c>
      <c r="F501" s="5">
        <v>1272674</v>
      </c>
      <c r="G501" s="5">
        <v>26388</v>
      </c>
      <c r="H501" s="19">
        <f t="shared" si="92"/>
        <v>2160.6838726581946</v>
      </c>
      <c r="I501" s="19">
        <f t="shared" si="93"/>
        <v>104208.20778199921</v>
      </c>
      <c r="J501" s="19">
        <f t="shared" si="97"/>
        <v>84905.76869814986</v>
      </c>
      <c r="K501" s="5">
        <v>40</v>
      </c>
      <c r="L501" s="2">
        <v>3</v>
      </c>
      <c r="M501" s="19">
        <f t="shared" si="95"/>
        <v>5.330909090909091</v>
      </c>
      <c r="N501" s="45">
        <v>1</v>
      </c>
      <c r="O501" s="38">
        <f t="shared" si="96"/>
        <v>5.330909090909091</v>
      </c>
    </row>
    <row r="502" spans="2:15" ht="12.75">
      <c r="B502" s="36"/>
      <c r="C502" s="11"/>
      <c r="D502" s="4" t="s">
        <v>8</v>
      </c>
      <c r="E502" s="7">
        <v>756267</v>
      </c>
      <c r="F502" s="5">
        <v>6849070</v>
      </c>
      <c r="G502" s="5">
        <v>147504</v>
      </c>
      <c r="H502" s="19">
        <f t="shared" si="92"/>
        <v>1950.4222714993514</v>
      </c>
      <c r="I502" s="19">
        <f t="shared" si="93"/>
        <v>90564.17905316509</v>
      </c>
      <c r="J502" s="19">
        <f t="shared" si="97"/>
        <v>84905.76869814986</v>
      </c>
      <c r="K502" s="5">
        <v>143</v>
      </c>
      <c r="L502" s="2">
        <v>3</v>
      </c>
      <c r="M502" s="19">
        <f t="shared" si="95"/>
        <v>29.798787878787877</v>
      </c>
      <c r="N502" s="45">
        <v>1</v>
      </c>
      <c r="O502" s="38">
        <f t="shared" si="96"/>
        <v>29.798787878787877</v>
      </c>
    </row>
    <row r="503" spans="2:15" ht="12.75">
      <c r="B503" s="36"/>
      <c r="C503" s="11"/>
      <c r="D503" s="4" t="s">
        <v>11</v>
      </c>
      <c r="E503" s="7">
        <v>84487</v>
      </c>
      <c r="F503" s="5">
        <v>1607882</v>
      </c>
      <c r="G503" s="5">
        <v>33336</v>
      </c>
      <c r="H503" s="19">
        <f t="shared" si="92"/>
        <v>3945.6957875176063</v>
      </c>
      <c r="I503" s="19">
        <f t="shared" si="93"/>
        <v>190311.17213299088</v>
      </c>
      <c r="J503" s="19">
        <f t="shared" si="97"/>
        <v>84905.76869814986</v>
      </c>
      <c r="K503" s="5">
        <v>25</v>
      </c>
      <c r="L503" s="2">
        <v>3</v>
      </c>
      <c r="M503" s="19">
        <f t="shared" si="95"/>
        <v>6.734545454545454</v>
      </c>
      <c r="N503" s="45">
        <v>1</v>
      </c>
      <c r="O503" s="38">
        <f t="shared" si="96"/>
        <v>6.734545454545454</v>
      </c>
    </row>
    <row r="504" spans="2:15" ht="12.75">
      <c r="B504" s="36"/>
      <c r="C504" s="11"/>
      <c r="D504" s="4" t="s">
        <v>9</v>
      </c>
      <c r="E504" s="7">
        <v>116967</v>
      </c>
      <c r="F504" s="5">
        <v>2076218</v>
      </c>
      <c r="G504" s="5">
        <v>38954</v>
      </c>
      <c r="H504" s="19">
        <f t="shared" si="92"/>
        <v>3330.341036360683</v>
      </c>
      <c r="I504" s="19">
        <f t="shared" si="93"/>
        <v>177504.595313208</v>
      </c>
      <c r="J504" s="19">
        <f t="shared" si="97"/>
        <v>84905.76869814986</v>
      </c>
      <c r="K504" s="5">
        <v>55</v>
      </c>
      <c r="L504" s="2">
        <v>3</v>
      </c>
      <c r="M504" s="19">
        <f t="shared" si="95"/>
        <v>7.869494949494949</v>
      </c>
      <c r="N504" s="45">
        <v>1</v>
      </c>
      <c r="O504" s="38">
        <f t="shared" si="96"/>
        <v>7.869494949494949</v>
      </c>
    </row>
    <row r="505" spans="2:15" ht="12.75">
      <c r="B505" s="36"/>
      <c r="C505" s="11"/>
      <c r="D505" s="4" t="s">
        <v>17</v>
      </c>
      <c r="E505" s="7">
        <v>50763</v>
      </c>
      <c r="F505" s="5">
        <v>499051</v>
      </c>
      <c r="G505" s="5">
        <v>10368</v>
      </c>
      <c r="H505" s="19">
        <f t="shared" si="92"/>
        <v>2042.4324803498612</v>
      </c>
      <c r="I505" s="19">
        <f t="shared" si="93"/>
        <v>98309.9895593247</v>
      </c>
      <c r="J505" s="19">
        <f t="shared" si="97"/>
        <v>84905.76869814986</v>
      </c>
      <c r="K505" s="5">
        <v>18</v>
      </c>
      <c r="L505" s="2">
        <v>3</v>
      </c>
      <c r="M505" s="19">
        <f t="shared" si="95"/>
        <v>2.0945454545454547</v>
      </c>
      <c r="N505" s="45">
        <v>1</v>
      </c>
      <c r="O505" s="38">
        <f t="shared" si="96"/>
        <v>2.0945454545454547</v>
      </c>
    </row>
    <row r="506" spans="2:15" ht="12.75">
      <c r="B506" s="36"/>
      <c r="C506" s="11"/>
      <c r="D506" s="4" t="s">
        <v>10</v>
      </c>
      <c r="E506" s="7">
        <v>117199</v>
      </c>
      <c r="F506" s="5">
        <v>941746</v>
      </c>
      <c r="G506" s="5">
        <v>16049</v>
      </c>
      <c r="H506" s="19">
        <f t="shared" si="92"/>
        <v>1369.3802848147168</v>
      </c>
      <c r="I506" s="19">
        <f t="shared" si="93"/>
        <v>80354.43988429935</v>
      </c>
      <c r="J506" s="19">
        <f t="shared" si="97"/>
        <v>84905.76869814986</v>
      </c>
      <c r="K506" s="5">
        <v>22</v>
      </c>
      <c r="L506" s="2">
        <v>3</v>
      </c>
      <c r="M506" s="19">
        <f t="shared" si="95"/>
        <v>3.2422222222222223</v>
      </c>
      <c r="N506" s="45">
        <v>1</v>
      </c>
      <c r="O506" s="38">
        <f t="shared" si="96"/>
        <v>3.2422222222222223</v>
      </c>
    </row>
    <row r="507" spans="2:15" ht="12.75">
      <c r="B507" s="36"/>
      <c r="C507" s="11"/>
      <c r="D507" s="4" t="s">
        <v>26</v>
      </c>
      <c r="E507" s="7">
        <v>198630</v>
      </c>
      <c r="F507" s="5">
        <v>1439354</v>
      </c>
      <c r="G507" s="5">
        <v>34193</v>
      </c>
      <c r="H507" s="19">
        <f t="shared" si="92"/>
        <v>1721.4418768564667</v>
      </c>
      <c r="I507" s="19">
        <f t="shared" si="93"/>
        <v>72464.0789407441</v>
      </c>
      <c r="J507" s="19">
        <f t="shared" si="97"/>
        <v>84905.76869814986</v>
      </c>
      <c r="K507" s="5">
        <v>39</v>
      </c>
      <c r="L507" s="2">
        <v>3</v>
      </c>
      <c r="M507" s="19">
        <f t="shared" si="95"/>
        <v>6.907676767676767</v>
      </c>
      <c r="N507" s="45">
        <v>1</v>
      </c>
      <c r="O507" s="38">
        <f t="shared" si="96"/>
        <v>6.907676767676767</v>
      </c>
    </row>
    <row r="508" spans="2:15" ht="12.75">
      <c r="B508" s="36"/>
      <c r="C508" s="11"/>
      <c r="D508" s="4" t="s">
        <v>27</v>
      </c>
      <c r="E508" s="7">
        <v>182165</v>
      </c>
      <c r="F508" s="5">
        <v>1293276</v>
      </c>
      <c r="G508" s="5">
        <v>26729</v>
      </c>
      <c r="H508" s="19">
        <f t="shared" si="92"/>
        <v>1467.296132627014</v>
      </c>
      <c r="I508" s="19">
        <f t="shared" si="93"/>
        <v>70994.75750006862</v>
      </c>
      <c r="J508" s="19">
        <f t="shared" si="97"/>
        <v>84905.76869814986</v>
      </c>
      <c r="K508" s="5">
        <v>38</v>
      </c>
      <c r="L508" s="2">
        <v>3</v>
      </c>
      <c r="M508" s="19">
        <f t="shared" si="95"/>
        <v>5.399797979797979</v>
      </c>
      <c r="N508" s="45">
        <v>1</v>
      </c>
      <c r="O508" s="38">
        <f t="shared" si="96"/>
        <v>5.399797979797979</v>
      </c>
    </row>
    <row r="509" spans="2:15" ht="12.75">
      <c r="B509" s="36"/>
      <c r="C509" s="11"/>
      <c r="D509" s="4" t="s">
        <v>14</v>
      </c>
      <c r="E509" s="7">
        <v>114138</v>
      </c>
      <c r="F509" s="5">
        <v>716400</v>
      </c>
      <c r="G509" s="5">
        <v>13901</v>
      </c>
      <c r="H509" s="19">
        <f t="shared" si="92"/>
        <v>1217.9116508086702</v>
      </c>
      <c r="I509" s="19">
        <f t="shared" si="93"/>
        <v>62766.12521684277</v>
      </c>
      <c r="J509" s="19">
        <f t="shared" si="97"/>
        <v>84905.76869814986</v>
      </c>
      <c r="K509" s="5">
        <v>16</v>
      </c>
      <c r="L509" s="2">
        <v>3</v>
      </c>
      <c r="M509" s="19">
        <f t="shared" si="95"/>
        <v>2.8082828282828283</v>
      </c>
      <c r="N509" s="45">
        <v>1</v>
      </c>
      <c r="O509" s="38">
        <f t="shared" si="96"/>
        <v>2.8082828282828283</v>
      </c>
    </row>
    <row r="510" spans="2:15" ht="12.75">
      <c r="B510" s="36"/>
      <c r="C510" s="11"/>
      <c r="D510" s="4" t="s">
        <v>15</v>
      </c>
      <c r="E510" s="7">
        <v>153239</v>
      </c>
      <c r="F510" s="5">
        <v>987691</v>
      </c>
      <c r="G510" s="5">
        <v>23779</v>
      </c>
      <c r="H510" s="19">
        <f t="shared" si="92"/>
        <v>1551.7590169604343</v>
      </c>
      <c r="I510" s="19">
        <f t="shared" si="93"/>
        <v>64454.28383113959</v>
      </c>
      <c r="J510" s="19">
        <f t="shared" si="97"/>
        <v>84905.76869814986</v>
      </c>
      <c r="K510" s="5">
        <v>23</v>
      </c>
      <c r="L510" s="2">
        <v>3</v>
      </c>
      <c r="M510" s="19">
        <f t="shared" si="95"/>
        <v>4.803838383838384</v>
      </c>
      <c r="N510" s="45">
        <v>1</v>
      </c>
      <c r="O510" s="38">
        <f t="shared" si="96"/>
        <v>4.803838383838384</v>
      </c>
    </row>
    <row r="511" spans="2:15" ht="12.75">
      <c r="B511" s="36"/>
      <c r="C511" s="11"/>
      <c r="D511" s="4" t="s">
        <v>23</v>
      </c>
      <c r="E511" s="7">
        <v>43470</v>
      </c>
      <c r="F511" s="5">
        <v>301027</v>
      </c>
      <c r="G511" s="5">
        <v>9511</v>
      </c>
      <c r="H511" s="19">
        <f t="shared" si="92"/>
        <v>2187.94570968484</v>
      </c>
      <c r="I511" s="19">
        <f t="shared" si="93"/>
        <v>69249.36737980216</v>
      </c>
      <c r="J511" s="19">
        <f t="shared" si="97"/>
        <v>84905.76869814986</v>
      </c>
      <c r="K511" s="5">
        <v>9</v>
      </c>
      <c r="L511" s="2">
        <v>3</v>
      </c>
      <c r="M511" s="19">
        <f t="shared" si="95"/>
        <v>1.9214141414141415</v>
      </c>
      <c r="N511" s="45">
        <v>1</v>
      </c>
      <c r="O511" s="38">
        <f t="shared" si="96"/>
        <v>1.9214141414141415</v>
      </c>
    </row>
    <row r="512" spans="2:15" ht="12.75">
      <c r="B512" s="36"/>
      <c r="C512" s="11"/>
      <c r="D512" s="4" t="s">
        <v>25</v>
      </c>
      <c r="E512" s="7">
        <v>82081</v>
      </c>
      <c r="F512" s="5">
        <v>658771</v>
      </c>
      <c r="G512" s="5">
        <v>15802</v>
      </c>
      <c r="H512" s="19">
        <f t="shared" si="92"/>
        <v>1925.1714769556902</v>
      </c>
      <c r="I512" s="19">
        <f t="shared" si="93"/>
        <v>80258.64694630913</v>
      </c>
      <c r="J512" s="19">
        <f t="shared" si="97"/>
        <v>84905.76869814986</v>
      </c>
      <c r="K512" s="5">
        <v>21</v>
      </c>
      <c r="L512" s="2">
        <v>3</v>
      </c>
      <c r="M512" s="19">
        <f aca="true" t="shared" si="98" ref="M512:M531">G512/L512/1650</f>
        <v>3.1923232323232322</v>
      </c>
      <c r="N512" s="45">
        <v>1</v>
      </c>
      <c r="O512" s="38">
        <f aca="true" t="shared" si="99" ref="O512:O531">M512*N512</f>
        <v>3.1923232323232322</v>
      </c>
    </row>
    <row r="513" spans="2:15" ht="12.75">
      <c r="B513" s="36"/>
      <c r="C513" s="11"/>
      <c r="D513" s="4" t="s">
        <v>28</v>
      </c>
      <c r="E513" s="7">
        <v>193781</v>
      </c>
      <c r="F513" s="5">
        <v>1759313</v>
      </c>
      <c r="G513" s="5">
        <v>36310</v>
      </c>
      <c r="H513" s="19">
        <f t="shared" si="92"/>
        <v>1873.7647137748284</v>
      </c>
      <c r="I513" s="19">
        <f t="shared" si="93"/>
        <v>90788.72541683653</v>
      </c>
      <c r="J513" s="19">
        <f t="shared" si="97"/>
        <v>84905.76869814986</v>
      </c>
      <c r="K513" s="5">
        <v>50</v>
      </c>
      <c r="L513" s="2">
        <v>3</v>
      </c>
      <c r="M513" s="19">
        <f t="shared" si="98"/>
        <v>7.335353535353535</v>
      </c>
      <c r="N513" s="45">
        <v>1</v>
      </c>
      <c r="O513" s="38">
        <f t="shared" si="99"/>
        <v>7.335353535353535</v>
      </c>
    </row>
    <row r="514" spans="2:15" ht="12.75">
      <c r="B514" s="36"/>
      <c r="C514" s="11"/>
      <c r="D514" s="4" t="s">
        <v>16</v>
      </c>
      <c r="E514" s="7">
        <v>65196</v>
      </c>
      <c r="F514" s="5">
        <v>427486</v>
      </c>
      <c r="G514" s="5">
        <v>10246</v>
      </c>
      <c r="H514" s="19">
        <f t="shared" si="92"/>
        <v>1571.5688079023253</v>
      </c>
      <c r="I514" s="19">
        <f t="shared" si="93"/>
        <v>65569.3600834407</v>
      </c>
      <c r="J514" s="19">
        <f t="shared" si="97"/>
        <v>84905.76869814986</v>
      </c>
      <c r="K514" s="5">
        <v>13</v>
      </c>
      <c r="L514" s="2">
        <v>3</v>
      </c>
      <c r="M514" s="19">
        <f t="shared" si="98"/>
        <v>2.06989898989899</v>
      </c>
      <c r="N514" s="45">
        <v>1</v>
      </c>
      <c r="O514" s="38">
        <f t="shared" si="99"/>
        <v>2.06989898989899</v>
      </c>
    </row>
    <row r="515" spans="2:15" ht="12.75">
      <c r="B515" s="36"/>
      <c r="C515" s="11"/>
      <c r="D515" s="4" t="s">
        <v>20</v>
      </c>
      <c r="E515" s="7">
        <v>154440</v>
      </c>
      <c r="F515" s="5">
        <v>1274520</v>
      </c>
      <c r="G515" s="5">
        <v>24523</v>
      </c>
      <c r="H515" s="19">
        <f t="shared" si="92"/>
        <v>1587.8658378658379</v>
      </c>
      <c r="I515" s="19">
        <f t="shared" si="93"/>
        <v>82525.25252525252</v>
      </c>
      <c r="J515" s="19">
        <f t="shared" si="97"/>
        <v>84905.76869814986</v>
      </c>
      <c r="K515" s="5">
        <v>23</v>
      </c>
      <c r="L515" s="2">
        <v>3</v>
      </c>
      <c r="M515" s="19">
        <f t="shared" si="98"/>
        <v>4.954141414141414</v>
      </c>
      <c r="N515" s="45">
        <v>1</v>
      </c>
      <c r="O515" s="38">
        <f t="shared" si="99"/>
        <v>4.954141414141414</v>
      </c>
    </row>
    <row r="516" spans="2:15" ht="12.75">
      <c r="B516" s="36"/>
      <c r="C516" s="11"/>
      <c r="D516" s="4" t="s">
        <v>22</v>
      </c>
      <c r="E516" s="7">
        <v>105943</v>
      </c>
      <c r="F516" s="5">
        <v>637562</v>
      </c>
      <c r="G516" s="5">
        <v>14249</v>
      </c>
      <c r="H516" s="19">
        <f t="shared" si="92"/>
        <v>1344.9685208083592</v>
      </c>
      <c r="I516" s="19">
        <f t="shared" si="93"/>
        <v>60179.71928301067</v>
      </c>
      <c r="J516" s="19">
        <f t="shared" si="97"/>
        <v>84905.76869814986</v>
      </c>
      <c r="K516" s="5">
        <v>16</v>
      </c>
      <c r="L516" s="2">
        <v>3</v>
      </c>
      <c r="M516" s="19">
        <f t="shared" si="98"/>
        <v>2.8785858585858586</v>
      </c>
      <c r="N516" s="45">
        <v>1</v>
      </c>
      <c r="O516" s="38">
        <f t="shared" si="99"/>
        <v>2.8785858585858586</v>
      </c>
    </row>
    <row r="517" spans="2:15" ht="45">
      <c r="B517" s="36"/>
      <c r="C517" s="11" t="s">
        <v>123</v>
      </c>
      <c r="D517" s="4" t="s">
        <v>99</v>
      </c>
      <c r="E517" s="7">
        <v>3271206</v>
      </c>
      <c r="F517" s="5">
        <v>367327</v>
      </c>
      <c r="G517" s="5">
        <v>1668</v>
      </c>
      <c r="H517" s="19">
        <f t="shared" si="92"/>
        <v>5.09903686897126</v>
      </c>
      <c r="I517" s="19">
        <f t="shared" si="93"/>
        <v>1122.9100215639126</v>
      </c>
      <c r="J517" s="19">
        <f>SUM($F$517)*10000/$E$7</f>
        <v>1122.9100215639126</v>
      </c>
      <c r="K517" s="5">
        <v>7</v>
      </c>
      <c r="L517" s="2">
        <v>0.5</v>
      </c>
      <c r="M517" s="19">
        <f t="shared" si="98"/>
        <v>2.021818181818182</v>
      </c>
      <c r="N517" s="44">
        <v>2</v>
      </c>
      <c r="O517" s="37">
        <f t="shared" si="99"/>
        <v>4.043636363636364</v>
      </c>
    </row>
    <row r="518" spans="2:15" ht="12.75">
      <c r="B518" s="36"/>
      <c r="C518" s="11" t="s">
        <v>115</v>
      </c>
      <c r="D518" s="4" t="s">
        <v>116</v>
      </c>
      <c r="E518" s="7">
        <v>190994</v>
      </c>
      <c r="F518" s="5">
        <v>391999</v>
      </c>
      <c r="G518" s="5">
        <v>8928</v>
      </c>
      <c r="H518" s="19">
        <f t="shared" si="92"/>
        <v>467.4492392431176</v>
      </c>
      <c r="I518" s="19">
        <f t="shared" si="93"/>
        <v>20524.152591180875</v>
      </c>
      <c r="J518" s="19">
        <f aca="true" t="shared" si="100" ref="J518:J524">SUM($F$518:$F$524)*10000/$E$7</f>
        <v>25851.013357153293</v>
      </c>
      <c r="K518" s="5">
        <v>3</v>
      </c>
      <c r="L518" s="2">
        <v>3</v>
      </c>
      <c r="M518" s="19">
        <f t="shared" si="98"/>
        <v>1.8036363636363637</v>
      </c>
      <c r="N518" s="45">
        <v>1</v>
      </c>
      <c r="O518" s="38">
        <f t="shared" si="99"/>
        <v>1.8036363636363637</v>
      </c>
    </row>
    <row r="519" spans="2:15" ht="12.75">
      <c r="B519" s="36"/>
      <c r="C519" s="11"/>
      <c r="D519" s="4" t="s">
        <v>118</v>
      </c>
      <c r="E519" s="7">
        <v>511921</v>
      </c>
      <c r="F519" s="5">
        <v>1063942</v>
      </c>
      <c r="G519" s="5">
        <v>23042</v>
      </c>
      <c r="H519" s="19">
        <f t="shared" si="92"/>
        <v>450.10851283694166</v>
      </c>
      <c r="I519" s="19">
        <f t="shared" si="93"/>
        <v>20783.323989443685</v>
      </c>
      <c r="J519" s="19">
        <f t="shared" si="100"/>
        <v>25851.013357153293</v>
      </c>
      <c r="K519" s="5">
        <v>7</v>
      </c>
      <c r="L519" s="2">
        <v>3</v>
      </c>
      <c r="M519" s="19">
        <f t="shared" si="98"/>
        <v>4.654949494949495</v>
      </c>
      <c r="N519" s="45">
        <v>1</v>
      </c>
      <c r="O519" s="38">
        <f t="shared" si="99"/>
        <v>4.654949494949495</v>
      </c>
    </row>
    <row r="520" spans="2:15" ht="12.75">
      <c r="B520" s="36"/>
      <c r="C520" s="11"/>
      <c r="D520" s="4" t="s">
        <v>117</v>
      </c>
      <c r="E520" s="7">
        <v>369353</v>
      </c>
      <c r="F520" s="5">
        <v>1072380</v>
      </c>
      <c r="G520" s="5">
        <v>21977</v>
      </c>
      <c r="H520" s="19">
        <f t="shared" si="92"/>
        <v>595.0134424249973</v>
      </c>
      <c r="I520" s="19">
        <f t="shared" si="93"/>
        <v>29034.01353177042</v>
      </c>
      <c r="J520" s="19">
        <f t="shared" si="100"/>
        <v>25851.013357153293</v>
      </c>
      <c r="K520" s="5">
        <v>5</v>
      </c>
      <c r="L520" s="2">
        <v>3</v>
      </c>
      <c r="M520" s="19">
        <f t="shared" si="98"/>
        <v>4.43979797979798</v>
      </c>
      <c r="N520" s="45">
        <v>1</v>
      </c>
      <c r="O520" s="38">
        <f t="shared" si="99"/>
        <v>4.43979797979798</v>
      </c>
    </row>
    <row r="521" spans="2:15" ht="12.75">
      <c r="B521" s="36"/>
      <c r="C521" s="11"/>
      <c r="D521" s="4" t="s">
        <v>120</v>
      </c>
      <c r="E521" s="7">
        <v>329442</v>
      </c>
      <c r="F521" s="5">
        <v>522965</v>
      </c>
      <c r="G521" s="5">
        <v>10258</v>
      </c>
      <c r="H521" s="19">
        <f t="shared" si="92"/>
        <v>311.3749916525519</v>
      </c>
      <c r="I521" s="19">
        <f t="shared" si="93"/>
        <v>15874.266183425307</v>
      </c>
      <c r="J521" s="19">
        <f t="shared" si="100"/>
        <v>25851.013357153293</v>
      </c>
      <c r="K521" s="5">
        <v>4</v>
      </c>
      <c r="L521" s="2">
        <v>3</v>
      </c>
      <c r="M521" s="19">
        <f t="shared" si="98"/>
        <v>2.0723232323232326</v>
      </c>
      <c r="N521" s="44">
        <f>J521/I521*0.7</f>
        <v>1.1399398964911813</v>
      </c>
      <c r="O521" s="37">
        <f t="shared" si="99"/>
        <v>2.362323930950816</v>
      </c>
    </row>
    <row r="522" spans="2:15" ht="12.75">
      <c r="B522" s="36"/>
      <c r="C522" s="11"/>
      <c r="D522" s="4" t="s">
        <v>119</v>
      </c>
      <c r="E522" s="7">
        <v>260383</v>
      </c>
      <c r="F522" s="5">
        <v>231377</v>
      </c>
      <c r="G522" s="5">
        <v>4937</v>
      </c>
      <c r="H522" s="19">
        <f t="shared" si="92"/>
        <v>189.60531217475796</v>
      </c>
      <c r="I522" s="19">
        <f t="shared" si="93"/>
        <v>8886.025585387679</v>
      </c>
      <c r="J522" s="19">
        <f t="shared" si="100"/>
        <v>25851.013357153293</v>
      </c>
      <c r="K522" s="5">
        <v>2</v>
      </c>
      <c r="L522" s="2">
        <v>3</v>
      </c>
      <c r="M522" s="19">
        <f t="shared" si="98"/>
        <v>0.9973737373737375</v>
      </c>
      <c r="N522" s="44">
        <f>J522/I522*0.7</f>
        <v>2.0364232778897438</v>
      </c>
      <c r="O522" s="37">
        <f t="shared" si="99"/>
        <v>2.031075095543771</v>
      </c>
    </row>
    <row r="523" spans="2:15" ht="12.75">
      <c r="B523" s="36"/>
      <c r="C523" s="11"/>
      <c r="D523" s="4" t="s">
        <v>133</v>
      </c>
      <c r="E523" s="7">
        <v>1162880</v>
      </c>
      <c r="F523" s="5">
        <v>4496578</v>
      </c>
      <c r="G523" s="5">
        <v>86969</v>
      </c>
      <c r="H523" s="19">
        <f t="shared" si="92"/>
        <v>747.8759631260319</v>
      </c>
      <c r="I523" s="19">
        <f t="shared" si="93"/>
        <v>38667.60112823335</v>
      </c>
      <c r="J523" s="19">
        <f t="shared" si="100"/>
        <v>25851.013357153293</v>
      </c>
      <c r="K523" s="5">
        <v>25</v>
      </c>
      <c r="L523" s="2">
        <v>3</v>
      </c>
      <c r="M523" s="19">
        <f t="shared" si="98"/>
        <v>17.56949494949495</v>
      </c>
      <c r="N523" s="45">
        <v>1</v>
      </c>
      <c r="O523" s="38">
        <f t="shared" si="99"/>
        <v>17.56949494949495</v>
      </c>
    </row>
    <row r="524" spans="2:15" ht="12.75">
      <c r="B524" s="36"/>
      <c r="C524" s="11"/>
      <c r="D524" s="4" t="s">
        <v>134</v>
      </c>
      <c r="E524" s="7">
        <v>446233</v>
      </c>
      <c r="F524" s="5">
        <v>677158</v>
      </c>
      <c r="G524" s="5">
        <v>17470</v>
      </c>
      <c r="H524" s="19">
        <f t="shared" si="92"/>
        <v>391.4995081045104</v>
      </c>
      <c r="I524" s="19">
        <f t="shared" si="93"/>
        <v>15174.987058330513</v>
      </c>
      <c r="J524" s="19">
        <f t="shared" si="100"/>
        <v>25851.013357153293</v>
      </c>
      <c r="K524" s="5">
        <v>7</v>
      </c>
      <c r="L524" s="2">
        <v>3</v>
      </c>
      <c r="M524" s="19">
        <f t="shared" si="98"/>
        <v>3.529292929292929</v>
      </c>
      <c r="N524" s="44">
        <f>J524/I524*0.7</f>
        <v>1.1924695079112717</v>
      </c>
      <c r="O524" s="37">
        <f t="shared" si="99"/>
        <v>4.20857420266867</v>
      </c>
    </row>
    <row r="525" spans="2:15" ht="22.5">
      <c r="B525" s="36"/>
      <c r="C525" s="11" t="s">
        <v>121</v>
      </c>
      <c r="D525" s="4" t="s">
        <v>118</v>
      </c>
      <c r="E525" s="7">
        <v>511921</v>
      </c>
      <c r="F525" s="5">
        <v>120451</v>
      </c>
      <c r="G525" s="5">
        <v>499</v>
      </c>
      <c r="H525" s="19">
        <f t="shared" si="92"/>
        <v>9.747597773875265</v>
      </c>
      <c r="I525" s="19">
        <f t="shared" si="93"/>
        <v>2352.9216422065124</v>
      </c>
      <c r="J525" s="19">
        <f aca="true" t="shared" si="101" ref="J525:J530">SUM($F$525:$F$530)*10000/$E$7</f>
        <v>8470.395933487527</v>
      </c>
      <c r="K525" s="5">
        <v>3</v>
      </c>
      <c r="L525" s="2">
        <v>3</v>
      </c>
      <c r="M525" s="19">
        <f t="shared" si="98"/>
        <v>0.10080808080808082</v>
      </c>
      <c r="N525" s="44">
        <f>J525/I525*0.7</f>
        <v>2.5199637111080917</v>
      </c>
      <c r="O525" s="37">
        <f t="shared" si="99"/>
        <v>0.25403270542281575</v>
      </c>
    </row>
    <row r="526" spans="2:15" ht="12.75">
      <c r="B526" s="36"/>
      <c r="C526" s="11"/>
      <c r="D526" s="4" t="s">
        <v>117</v>
      </c>
      <c r="E526" s="7">
        <v>369353</v>
      </c>
      <c r="F526" s="5">
        <v>370030</v>
      </c>
      <c r="G526" s="5">
        <v>2654</v>
      </c>
      <c r="H526" s="19">
        <f t="shared" si="92"/>
        <v>71.8553795420641</v>
      </c>
      <c r="I526" s="19">
        <f t="shared" si="93"/>
        <v>10018.329348888461</v>
      </c>
      <c r="J526" s="19">
        <f t="shared" si="101"/>
        <v>8470.395933487527</v>
      </c>
      <c r="K526" s="5">
        <v>4</v>
      </c>
      <c r="L526" s="2">
        <v>3</v>
      </c>
      <c r="M526" s="19">
        <f t="shared" si="98"/>
        <v>0.5361616161616162</v>
      </c>
      <c r="N526" s="45">
        <v>1</v>
      </c>
      <c r="O526" s="38">
        <f t="shared" si="99"/>
        <v>0.5361616161616162</v>
      </c>
    </row>
    <row r="527" spans="2:15" ht="12.75">
      <c r="B527" s="36"/>
      <c r="C527" s="11"/>
      <c r="D527" s="4" t="s">
        <v>119</v>
      </c>
      <c r="E527" s="7">
        <v>271639</v>
      </c>
      <c r="F527" s="5">
        <v>249521</v>
      </c>
      <c r="G527" s="5">
        <v>1289</v>
      </c>
      <c r="H527" s="19">
        <f t="shared" si="92"/>
        <v>47.452685365503484</v>
      </c>
      <c r="I527" s="19">
        <f t="shared" si="93"/>
        <v>9185.757567948638</v>
      </c>
      <c r="J527" s="19">
        <f t="shared" si="101"/>
        <v>8470.395933487527</v>
      </c>
      <c r="K527" s="5">
        <v>3</v>
      </c>
      <c r="L527" s="2">
        <v>3</v>
      </c>
      <c r="M527" s="19">
        <f t="shared" si="98"/>
        <v>0.2604040404040404</v>
      </c>
      <c r="N527" s="45">
        <v>1</v>
      </c>
      <c r="O527" s="38">
        <f t="shared" si="99"/>
        <v>0.2604040404040404</v>
      </c>
    </row>
    <row r="528" spans="2:15" ht="25.5">
      <c r="B528" s="36"/>
      <c r="C528" s="11"/>
      <c r="D528" s="4" t="s">
        <v>142</v>
      </c>
      <c r="E528" s="7">
        <v>1342618</v>
      </c>
      <c r="F528" s="5">
        <v>1437463</v>
      </c>
      <c r="G528" s="5">
        <v>10327</v>
      </c>
      <c r="H528" s="19">
        <f t="shared" si="92"/>
        <v>76.91688924176496</v>
      </c>
      <c r="I528" s="19">
        <f t="shared" si="93"/>
        <v>10706.41835577953</v>
      </c>
      <c r="J528" s="19">
        <f t="shared" si="101"/>
        <v>8470.395933487527</v>
      </c>
      <c r="K528" s="5">
        <v>10</v>
      </c>
      <c r="L528" s="2">
        <v>3</v>
      </c>
      <c r="M528" s="19">
        <f t="shared" si="98"/>
        <v>2.0862626262626263</v>
      </c>
      <c r="N528" s="45">
        <v>1</v>
      </c>
      <c r="O528" s="38">
        <f t="shared" si="99"/>
        <v>2.0862626262626263</v>
      </c>
    </row>
    <row r="529" spans="2:15" ht="12.75">
      <c r="B529" s="36"/>
      <c r="C529" s="11"/>
      <c r="D529" s="4" t="s">
        <v>134</v>
      </c>
      <c r="E529" s="7">
        <v>446233</v>
      </c>
      <c r="F529" s="5">
        <v>441694</v>
      </c>
      <c r="G529" s="5">
        <v>2191</v>
      </c>
      <c r="H529" s="19">
        <f t="shared" si="92"/>
        <v>49.09990968843631</v>
      </c>
      <c r="I529" s="19">
        <f t="shared" si="93"/>
        <v>9898.281839308163</v>
      </c>
      <c r="J529" s="19">
        <f t="shared" si="101"/>
        <v>8470.395933487527</v>
      </c>
      <c r="K529" s="5">
        <v>5</v>
      </c>
      <c r="L529" s="2">
        <v>3</v>
      </c>
      <c r="M529" s="19">
        <f t="shared" si="98"/>
        <v>0.44262626262626265</v>
      </c>
      <c r="N529" s="45">
        <v>1</v>
      </c>
      <c r="O529" s="38">
        <f t="shared" si="99"/>
        <v>0.44262626262626265</v>
      </c>
    </row>
    <row r="530" spans="2:15" ht="12.75">
      <c r="B530" s="36"/>
      <c r="C530" s="11"/>
      <c r="D530" s="4" t="s">
        <v>135</v>
      </c>
      <c r="E530" s="7">
        <v>329442</v>
      </c>
      <c r="F530" s="5">
        <v>151682</v>
      </c>
      <c r="G530" s="5">
        <v>766</v>
      </c>
      <c r="H530" s="19">
        <f t="shared" si="92"/>
        <v>23.251437278792626</v>
      </c>
      <c r="I530" s="19">
        <f t="shared" si="93"/>
        <v>4604.209542195591</v>
      </c>
      <c r="J530" s="19">
        <f t="shared" si="101"/>
        <v>8470.395933487527</v>
      </c>
      <c r="K530" s="5">
        <v>2</v>
      </c>
      <c r="L530" s="2">
        <v>3</v>
      </c>
      <c r="M530" s="19">
        <f t="shared" si="98"/>
        <v>0.15474747474747474</v>
      </c>
      <c r="N530" s="44">
        <f>J530/I530*0.7</f>
        <v>1.2877948101844638</v>
      </c>
      <c r="O530" s="37">
        <f t="shared" si="99"/>
        <v>0.19928299486894935</v>
      </c>
    </row>
    <row r="531" spans="2:19" ht="78.75">
      <c r="B531" s="59"/>
      <c r="C531" s="12" t="s">
        <v>122</v>
      </c>
      <c r="D531" s="8" t="s">
        <v>99</v>
      </c>
      <c r="E531" s="9">
        <v>3271206</v>
      </c>
      <c r="F531" s="10">
        <v>16195</v>
      </c>
      <c r="G531" s="10">
        <v>72</v>
      </c>
      <c r="H531" s="21">
        <f t="shared" si="92"/>
        <v>0.22010231089084575</v>
      </c>
      <c r="I531" s="21">
        <f t="shared" si="93"/>
        <v>49.507735067739546</v>
      </c>
      <c r="J531" s="21">
        <f>SUM($F$531)*10000/$E$7</f>
        <v>49.507735067739546</v>
      </c>
      <c r="K531" s="10">
        <v>2</v>
      </c>
      <c r="L531" s="3">
        <v>1</v>
      </c>
      <c r="M531" s="21">
        <f t="shared" si="98"/>
        <v>0.04363636363636364</v>
      </c>
      <c r="N531" s="47">
        <v>1</v>
      </c>
      <c r="O531" s="41">
        <f t="shared" si="99"/>
        <v>0.04363636363636364</v>
      </c>
      <c r="R531" s="49"/>
      <c r="S531" s="50"/>
    </row>
    <row r="532" spans="2:15" ht="18" customHeight="1">
      <c r="B532" s="60"/>
      <c r="C532" s="43" t="s">
        <v>147</v>
      </c>
      <c r="D532" s="4"/>
      <c r="E532" s="16"/>
      <c r="F532" s="16"/>
      <c r="G532" s="16"/>
      <c r="H532" s="16"/>
      <c r="I532" s="16"/>
      <c r="J532" s="16"/>
      <c r="K532" s="16"/>
      <c r="L532" s="2"/>
      <c r="M532" s="42">
        <f>SUM(M4:M531)</f>
        <v>1718.5559595959596</v>
      </c>
      <c r="N532" s="2"/>
      <c r="O532" s="34">
        <f>SUM(O4:O531)</f>
        <v>1826.971372280537</v>
      </c>
    </row>
    <row r="533" spans="3:15" ht="20.25" customHeight="1">
      <c r="C533" s="43" t="s">
        <v>150</v>
      </c>
      <c r="D533" s="4"/>
      <c r="E533" s="2"/>
      <c r="F533" s="2"/>
      <c r="G533" s="2"/>
      <c r="H533" s="2"/>
      <c r="I533" s="2"/>
      <c r="J533" s="2"/>
      <c r="K533" s="2"/>
      <c r="L533" s="2"/>
      <c r="M533" s="42">
        <f>SUM(M471:M531)</f>
        <v>392.8521717171717</v>
      </c>
      <c r="N533" s="53"/>
      <c r="O533" s="42">
        <f>SUM(O471:O531)</f>
        <v>399.6447423214854</v>
      </c>
    </row>
    <row r="534" spans="14:15" ht="25.5">
      <c r="N534" s="51" t="s">
        <v>145</v>
      </c>
      <c r="O534" s="52">
        <f>O532-M532</f>
        <v>108.4154126845774</v>
      </c>
    </row>
    <row r="535" spans="14:15" ht="38.25">
      <c r="N535" s="36" t="s">
        <v>148</v>
      </c>
      <c r="O535" s="35">
        <f>O532/M532</f>
        <v>1.0630851803685615</v>
      </c>
    </row>
  </sheetData>
  <mergeCells count="2">
    <mergeCell ref="F2:M2"/>
    <mergeCell ref="N2:O2"/>
  </mergeCells>
  <conditionalFormatting sqref="B4:C531">
    <cfRule type="cellIs" priority="1" dxfId="0" operator="equal" stopIfTrue="1">
      <formula>0</formula>
    </cfRule>
    <cfRule type="cellIs" priority="2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 NFZ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zoladekw</dc:creator>
  <cp:keywords/>
  <dc:description/>
  <cp:lastModifiedBy>Jolanta Pulchna</cp:lastModifiedBy>
  <dcterms:created xsi:type="dcterms:W3CDTF">2008-07-11T09:59:32Z</dcterms:created>
  <dcterms:modified xsi:type="dcterms:W3CDTF">2008-07-31T14:51:48Z</dcterms:modified>
  <cp:category/>
  <cp:version/>
  <cp:contentType/>
  <cp:contentStatus/>
</cp:coreProperties>
</file>